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<sst xmlns="http://schemas.openxmlformats.org/spreadsheetml/2006/main" count="50" uniqueCount="49">
  <si>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ŞİRKET ADI</t>
  </si>
  <si>
    <t>2005 PAZAR PAYI</t>
  </si>
  <si>
    <t>KIBRIS SİGORTA LTD.</t>
  </si>
  <si>
    <t>ŞEKER SİGORTA (KIBRIS) LTD.</t>
  </si>
  <si>
    <t>ANADOLU SİGORTA A.Ş.</t>
  </si>
  <si>
    <t>GÜNEŞ SİGORTA A.Ş.</t>
  </si>
  <si>
    <t>GÜVEN SİGORTA (KIBRIS) LTD.</t>
  </si>
  <si>
    <t>AS-CAN SİGORTA ŞTİ LTD.</t>
  </si>
  <si>
    <t>LİMASOL SİGORTA LTD</t>
  </si>
  <si>
    <t>DAĞLI SİGORTA CO LTD.</t>
  </si>
  <si>
    <t>İLK 10 ŞİRKET</t>
  </si>
  <si>
    <t>KOÇ ALLİANZ SİGORTA A.Ş.</t>
  </si>
  <si>
    <t>TEB SİGORTA A.Ş.</t>
  </si>
  <si>
    <t>GOLD INSURANCE LTD.</t>
  </si>
  <si>
    <t>İŞLEK SİGORTA LTD.</t>
  </si>
  <si>
    <t>ZİRVE SİGORTA LTD.</t>
  </si>
  <si>
    <t>TÜRK SİGORTA LTD.</t>
  </si>
  <si>
    <t>SEGURE INSURANCE LTD.</t>
  </si>
  <si>
    <t>AKFİNANS SİGORTA LTD.</t>
  </si>
  <si>
    <t>COMMERCİAL INSURANCE LTD.</t>
  </si>
  <si>
    <t>İLK 20 ŞİRKET</t>
  </si>
  <si>
    <t>RAY SİGORTA A.Ş.</t>
  </si>
  <si>
    <t>UMBRELLA INSURANCE LTD</t>
  </si>
  <si>
    <t>BEY SİGORTA LTD.</t>
  </si>
  <si>
    <t>TOWER INSURANCE LTD.</t>
  </si>
  <si>
    <t>ANADOLU HAYAT VE EMEKLİLİK</t>
  </si>
  <si>
    <t>2005 YILI</t>
  </si>
  <si>
    <t>NON-LİFE SEKTÖR  TOPLAMI</t>
  </si>
  <si>
    <t>GENEL SEKTÖR  TOPLAMI</t>
  </si>
  <si>
    <t>HAYAT TOPLAM</t>
  </si>
  <si>
    <t>VAKIF EMEKLİLİK AŞ.</t>
  </si>
  <si>
    <t>K.K.T.C SİGORTA VE REASÜRANS ŞİRKETLER BİRLİĞİ</t>
  </si>
  <si>
    <t>2006 YILI</t>
  </si>
  <si>
    <t>2006 PAZAR PAYI</t>
  </si>
  <si>
    <t>2007 YILI</t>
  </si>
  <si>
    <t>AVEON SİGORTA LTD</t>
  </si>
  <si>
    <t>UNİVERSAL SİGORTA LTD</t>
  </si>
  <si>
    <t>2007 PAZAR PAYI</t>
  </si>
  <si>
    <t>CREDITWEST INSURANCE LTD.</t>
  </si>
  <si>
    <t>05-06 BÜYÜME</t>
  </si>
  <si>
    <t>06-07 BÜYÜME</t>
  </si>
  <si>
    <t xml:space="preserve"> 2007 PRİM + DİĞER GELİRLER TOPLAMI SIRALAMALARI</t>
  </si>
  <si>
    <t>İLK 10 ŞİRKET PAZAR PAYI  %70,79</t>
  </si>
  <si>
    <t>İLK 20 ŞİRKET PAZAR PAYI  %94,49</t>
  </si>
  <si>
    <t>BAŞAK GURUPAMA SİGORTA A.Ş.</t>
  </si>
  <si>
    <t>AXA OYAK SİGORTA A.Ş.</t>
  </si>
  <si>
    <t>CAN SİGORTA LTD.</t>
  </si>
  <si>
    <t>ERGO İSVİÇRE SİGORTA A.Ş.</t>
  </si>
  <si>
    <t>AXA OYAK HAYAT EMEKLİLİK AŞ.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</si>
</sst>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T_L_-;\-* #,##0\ _T_L_-;_-* &quot;-&quot;??\ _T_L_-;_-@_-"/>
    <numFmt numFmtId="181" formatCode="0.0%"/>
    <numFmt numFmtId="182" formatCode="_(* #,##0.0_);_(* \(#,##0.0\);_(* &quot;-&quot;??_);_(@_)"/>
    <numFmt numFmtId="183" formatCode="_(* #,##0_);_(* \(#,##0\);_(* &quot;-&quot;??_);_(@_)"/>
    <numFmt numFmtId="184" formatCode="0.000%"/>
    <numFmt numFmtId="185" formatCode="0.0000%"/>
    <numFmt numFmtId="186" formatCode="0.00000%"/>
  </numFmts>
  <fonts count="12">
    <font>
      <sz val="10"/>
      <name val="Arial"/>
      <family val="0"/>
    </font>
    <font>
      <sz val="13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3"/>
      <color indexed="10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6"/>
      <name val="Impact"/>
      <family val="2"/>
    </font>
    <font>
      <b/>
      <sz val="8"/>
      <color indexed="12"/>
      <name val="Arial"/>
      <family val="2"/>
    </font>
    <font>
      <b/>
      <sz val="8"/>
      <color indexed="6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179" fontId="1" fillId="0" borderId="0" xfId="15" applyFont="1" applyFill="1" applyAlignment="1">
      <alignment horizontal="center"/>
    </xf>
    <xf numFmtId="179" fontId="1" fillId="0" borderId="0" xfId="15" applyFont="1" applyFill="1" applyAlignment="1">
      <alignment/>
    </xf>
    <xf numFmtId="180" fontId="1" fillId="0" borderId="0" xfId="15" applyNumberFormat="1" applyFont="1" applyFill="1" applyAlignment="1">
      <alignment horizontal="center"/>
    </xf>
    <xf numFmtId="183" fontId="7" fillId="2" borderId="1" xfId="15" applyNumberFormat="1" applyFont="1" applyFill="1" applyBorder="1" applyAlignment="1">
      <alignment/>
    </xf>
    <xf numFmtId="0" fontId="7" fillId="2" borderId="1" xfId="19" applyFont="1" applyFill="1" applyBorder="1">
      <alignment/>
      <protection/>
    </xf>
    <xf numFmtId="10" fontId="7" fillId="2" borderId="1" xfId="20" applyNumberFormat="1" applyFont="1" applyFill="1" applyBorder="1" applyAlignment="1">
      <alignment/>
    </xf>
    <xf numFmtId="10" fontId="7" fillId="2" borderId="1" xfId="20" applyNumberFormat="1" applyFont="1" applyFill="1" applyBorder="1" applyAlignment="1">
      <alignment horizontal="center"/>
    </xf>
    <xf numFmtId="10" fontId="7" fillId="3" borderId="1" xfId="20" applyNumberFormat="1" applyFont="1" applyFill="1" applyBorder="1" applyAlignment="1">
      <alignment/>
    </xf>
    <xf numFmtId="10" fontId="7" fillId="3" borderId="1" xfId="2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/>
    </xf>
    <xf numFmtId="10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/>
    </xf>
    <xf numFmtId="0" fontId="7" fillId="3" borderId="2" xfId="0" applyFont="1" applyFill="1" applyBorder="1" applyAlignment="1">
      <alignment horizontal="center" vertical="center" textRotation="90"/>
    </xf>
    <xf numFmtId="0" fontId="7" fillId="5" borderId="1" xfId="19" applyFont="1" applyFill="1" applyBorder="1">
      <alignment/>
      <protection/>
    </xf>
    <xf numFmtId="183" fontId="7" fillId="5" borderId="1" xfId="15" applyNumberFormat="1" applyFont="1" applyFill="1" applyBorder="1" applyAlignment="1">
      <alignment/>
    </xf>
    <xf numFmtId="10" fontId="7" fillId="5" borderId="1" xfId="20" applyNumberFormat="1" applyFont="1" applyFill="1" applyBorder="1" applyAlignment="1">
      <alignment/>
    </xf>
    <xf numFmtId="10" fontId="7" fillId="5" borderId="1" xfId="20" applyNumberFormat="1" applyFont="1" applyFill="1" applyBorder="1" applyAlignment="1">
      <alignment horizontal="center"/>
    </xf>
    <xf numFmtId="0" fontId="7" fillId="5" borderId="3" xfId="19" applyFont="1" applyFill="1" applyBorder="1">
      <alignment/>
      <protection/>
    </xf>
    <xf numFmtId="0" fontId="7" fillId="6" borderId="1" xfId="19" applyFont="1" applyFill="1" applyBorder="1">
      <alignment/>
      <protection/>
    </xf>
    <xf numFmtId="183" fontId="7" fillId="6" borderId="1" xfId="15" applyNumberFormat="1" applyFont="1" applyFill="1" applyBorder="1" applyAlignment="1">
      <alignment/>
    </xf>
    <xf numFmtId="10" fontId="7" fillId="6" borderId="1" xfId="20" applyNumberFormat="1" applyFont="1" applyFill="1" applyBorder="1" applyAlignment="1">
      <alignment/>
    </xf>
    <xf numFmtId="10" fontId="7" fillId="6" borderId="1" xfId="2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3" borderId="1" xfId="19" applyFont="1" applyFill="1" applyBorder="1" applyAlignment="1">
      <alignment horizontal="center"/>
      <protection/>
    </xf>
    <xf numFmtId="0" fontId="6" fillId="3" borderId="1" xfId="19" applyFont="1" applyFill="1" applyBorder="1" applyAlignment="1">
      <alignment horizontal="center"/>
      <protection/>
    </xf>
    <xf numFmtId="0" fontId="5" fillId="3" borderId="1" xfId="19" applyFont="1" applyFill="1" applyBorder="1" applyAlignment="1">
      <alignment horizontal="right"/>
      <protection/>
    </xf>
    <xf numFmtId="183" fontId="5" fillId="3" borderId="1" xfId="15" applyNumberFormat="1" applyFont="1" applyFill="1" applyBorder="1" applyAlignment="1">
      <alignment/>
    </xf>
    <xf numFmtId="0" fontId="5" fillId="3" borderId="1" xfId="0" applyFont="1" applyFill="1" applyBorder="1" applyAlignment="1">
      <alignment horizontal="center" vertical="center" textRotation="90"/>
    </xf>
    <xf numFmtId="0" fontId="5" fillId="3" borderId="4" xfId="0" applyFont="1" applyFill="1" applyBorder="1" applyAlignment="1">
      <alignment horizontal="center" vertical="center" textRotation="90"/>
    </xf>
    <xf numFmtId="0" fontId="5" fillId="3" borderId="4" xfId="0" applyFont="1" applyFill="1" applyBorder="1" applyAlignment="1">
      <alignment vertical="center" textRotation="90"/>
    </xf>
    <xf numFmtId="0" fontId="6" fillId="3" borderId="4" xfId="0" applyFont="1" applyFill="1" applyBorder="1" applyAlignment="1">
      <alignment vertical="center" textRotation="90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9" fontId="5" fillId="3" borderId="4" xfId="0" applyNumberFormat="1" applyFont="1" applyFill="1" applyBorder="1" applyAlignment="1">
      <alignment horizontal="center" vertical="center" wrapText="1"/>
    </xf>
    <xf numFmtId="179" fontId="5" fillId="3" borderId="4" xfId="15" applyFont="1" applyFill="1" applyBorder="1" applyAlignment="1">
      <alignment horizontal="center" vertical="center"/>
    </xf>
    <xf numFmtId="0" fontId="7" fillId="3" borderId="4" xfId="0" applyFont="1" applyFill="1" applyBorder="1" applyAlignment="1">
      <alignment/>
    </xf>
    <xf numFmtId="0" fontId="11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5" fillId="2" borderId="1" xfId="19" applyFont="1" applyFill="1" applyBorder="1" applyAlignment="1">
      <alignment horizontal="center"/>
      <protection/>
    </xf>
    <xf numFmtId="0" fontId="6" fillId="2" borderId="1" xfId="19" applyFont="1" applyFill="1" applyBorder="1" applyAlignment="1">
      <alignment horizontal="center"/>
      <protection/>
    </xf>
    <xf numFmtId="0" fontId="11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5" fillId="6" borderId="1" xfId="19" applyFont="1" applyFill="1" applyBorder="1" applyAlignment="1">
      <alignment horizontal="center"/>
      <protection/>
    </xf>
    <xf numFmtId="0" fontId="6" fillId="6" borderId="1" xfId="19" applyFont="1" applyFill="1" applyBorder="1" applyAlignment="1">
      <alignment horizontal="center"/>
      <protection/>
    </xf>
    <xf numFmtId="179" fontId="10" fillId="6" borderId="1" xfId="15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5" fillId="5" borderId="1" xfId="19" applyFont="1" applyFill="1" applyBorder="1" applyAlignment="1">
      <alignment horizontal="center"/>
      <protection/>
    </xf>
    <xf numFmtId="0" fontId="6" fillId="5" borderId="1" xfId="19" applyFont="1" applyFill="1" applyBorder="1" applyAlignment="1">
      <alignment horizontal="center"/>
      <protection/>
    </xf>
    <xf numFmtId="179" fontId="10" fillId="5" borderId="1" xfId="15" applyFont="1" applyFill="1" applyBorder="1" applyAlignment="1">
      <alignment horizontal="center"/>
    </xf>
    <xf numFmtId="179" fontId="10" fillId="3" borderId="1" xfId="15" applyFont="1" applyFill="1" applyBorder="1" applyAlignment="1">
      <alignment horizontal="center"/>
    </xf>
    <xf numFmtId="10" fontId="5" fillId="3" borderId="1" xfId="20" applyNumberFormat="1" applyFont="1" applyFill="1" applyBorder="1" applyAlignment="1">
      <alignment/>
    </xf>
    <xf numFmtId="10" fontId="5" fillId="3" borderId="1" xfId="2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83" fontId="5" fillId="3" borderId="1" xfId="15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/>
    </xf>
    <xf numFmtId="0" fontId="7" fillId="7" borderId="1" xfId="0" applyFont="1" applyFill="1" applyBorder="1" applyAlignment="1">
      <alignment horizontal="center"/>
    </xf>
    <xf numFmtId="0" fontId="7" fillId="7" borderId="1" xfId="19" applyFont="1" applyFill="1" applyBorder="1" applyAlignment="1">
      <alignment horizontal="center"/>
      <protection/>
    </xf>
    <xf numFmtId="0" fontId="8" fillId="7" borderId="4" xfId="19" applyFont="1" applyFill="1" applyBorder="1" applyAlignment="1">
      <alignment horizontal="center"/>
      <protection/>
    </xf>
    <xf numFmtId="0" fontId="7" fillId="7" borderId="4" xfId="19" applyFont="1" applyFill="1" applyBorder="1">
      <alignment/>
      <protection/>
    </xf>
    <xf numFmtId="183" fontId="7" fillId="7" borderId="4" xfId="15" applyNumberFormat="1" applyFont="1" applyFill="1" applyBorder="1" applyAlignment="1">
      <alignment/>
    </xf>
    <xf numFmtId="10" fontId="7" fillId="7" borderId="4" xfId="20" applyNumberFormat="1" applyFont="1" applyFill="1" applyBorder="1" applyAlignment="1">
      <alignment/>
    </xf>
    <xf numFmtId="10" fontId="7" fillId="7" borderId="4" xfId="20" applyNumberFormat="1" applyFont="1" applyFill="1" applyBorder="1" applyAlignment="1">
      <alignment horizontal="center"/>
    </xf>
    <xf numFmtId="0" fontId="8" fillId="7" borderId="1" xfId="19" applyFont="1" applyFill="1" applyBorder="1" applyAlignment="1">
      <alignment horizontal="center"/>
      <protection/>
    </xf>
    <xf numFmtId="0" fontId="7" fillId="7" borderId="1" xfId="0" applyFont="1" applyFill="1" applyBorder="1" applyAlignment="1">
      <alignment/>
    </xf>
    <xf numFmtId="183" fontId="7" fillId="7" borderId="1" xfId="15" applyNumberFormat="1" applyFont="1" applyFill="1" applyBorder="1" applyAlignment="1">
      <alignment/>
    </xf>
    <xf numFmtId="10" fontId="7" fillId="7" borderId="1" xfId="20" applyNumberFormat="1" applyFont="1" applyFill="1" applyBorder="1" applyAlignment="1">
      <alignment/>
    </xf>
    <xf numFmtId="10" fontId="7" fillId="7" borderId="1" xfId="20" applyNumberFormat="1" applyFont="1" applyFill="1" applyBorder="1" applyAlignment="1">
      <alignment horizontal="center"/>
    </xf>
    <xf numFmtId="0" fontId="7" fillId="7" borderId="1" xfId="19" applyFont="1" applyFill="1" applyBorder="1">
      <alignment/>
      <protection/>
    </xf>
    <xf numFmtId="0" fontId="1" fillId="7" borderId="0" xfId="0" applyFont="1" applyFill="1" applyAlignment="1">
      <alignment/>
    </xf>
    <xf numFmtId="0" fontId="7" fillId="3" borderId="1" xfId="19" applyFont="1" applyFill="1" applyBorder="1" applyAlignment="1">
      <alignment horizontal="center"/>
      <protection/>
    </xf>
    <xf numFmtId="0" fontId="8" fillId="3" borderId="1" xfId="19" applyFont="1" applyFill="1" applyBorder="1" applyAlignment="1">
      <alignment horizontal="center"/>
      <protection/>
    </xf>
    <xf numFmtId="0" fontId="5" fillId="3" borderId="1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/>
    </xf>
    <xf numFmtId="0" fontId="5" fillId="4" borderId="1" xfId="0" applyFont="1" applyFill="1" applyBorder="1" applyAlignment="1">
      <alignment horizontal="right"/>
    </xf>
    <xf numFmtId="183" fontId="5" fillId="4" borderId="1" xfId="15" applyNumberFormat="1" applyFont="1" applyFill="1" applyBorder="1" applyAlignment="1">
      <alignment horizontal="center"/>
    </xf>
    <xf numFmtId="9" fontId="5" fillId="4" borderId="1" xfId="20" applyFont="1" applyFill="1" applyBorder="1" applyAlignment="1">
      <alignment horizontal="center"/>
    </xf>
    <xf numFmtId="10" fontId="5" fillId="4" borderId="1" xfId="20" applyNumberFormat="1" applyFont="1" applyFill="1" applyBorder="1" applyAlignment="1">
      <alignment horizontal="center"/>
    </xf>
    <xf numFmtId="181" fontId="5" fillId="4" borderId="1" xfId="20" applyNumberFormat="1" applyFont="1" applyFill="1" applyBorder="1" applyAlignment="1">
      <alignment horizontal="right"/>
    </xf>
    <xf numFmtId="10" fontId="5" fillId="4" borderId="1" xfId="2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3" borderId="1" xfId="19" applyFont="1" applyFill="1" applyBorder="1" applyAlignment="1">
      <alignment horizontal="right"/>
      <protection/>
    </xf>
    <xf numFmtId="9" fontId="7" fillId="7" borderId="5" xfId="0" applyNumberFormat="1" applyFont="1" applyFill="1" applyBorder="1" applyAlignment="1">
      <alignment horizontal="center" vertical="center" textRotation="90"/>
    </xf>
    <xf numFmtId="9" fontId="7" fillId="7" borderId="4" xfId="0" applyNumberFormat="1" applyFont="1" applyFill="1" applyBorder="1" applyAlignment="1">
      <alignment horizontal="center" vertical="center" textRotation="90"/>
    </xf>
    <xf numFmtId="10" fontId="7" fillId="5" borderId="2" xfId="0" applyNumberFormat="1" applyFont="1" applyFill="1" applyBorder="1" applyAlignment="1">
      <alignment horizontal="center" vertical="center" textRotation="90"/>
    </xf>
    <xf numFmtId="10" fontId="7" fillId="5" borderId="5" xfId="0" applyNumberFormat="1" applyFont="1" applyFill="1" applyBorder="1" applyAlignment="1">
      <alignment horizontal="center" vertical="center" textRotation="90"/>
    </xf>
    <xf numFmtId="10" fontId="7" fillId="5" borderId="4" xfId="0" applyNumberFormat="1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 textRotation="90"/>
    </xf>
    <xf numFmtId="0" fontId="7" fillId="6" borderId="1" xfId="0" applyFont="1" applyFill="1" applyBorder="1" applyAlignment="1">
      <alignment horizontal="center" vertical="center" textRotation="9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3"/>
  <sheetViews>
    <sheetView tabSelected="1" workbookViewId="0" topLeftCell="A46">
      <selection activeCell="A66" sqref="A66"/>
    </sheetView>
  </sheetViews>
  <sheetFormatPr defaultColWidth="9.140625" defaultRowHeight="12.75"/>
  <cols>
    <col min="1" max="1" width="3.7109375" style="17" customWidth="1"/>
    <col min="2" max="2" width="3.57421875" style="15" customWidth="1"/>
    <col min="3" max="3" width="3.00390625" style="1" bestFit="1" customWidth="1"/>
    <col min="4" max="4" width="3.00390625" style="2" bestFit="1" customWidth="1"/>
    <col min="5" max="5" width="25.140625" style="3" customWidth="1"/>
    <col min="6" max="6" width="9.8515625" style="6" bestFit="1" customWidth="1"/>
    <col min="7" max="7" width="10.140625" style="6" bestFit="1" customWidth="1"/>
    <col min="8" max="8" width="8.00390625" style="6" customWidth="1"/>
    <col min="9" max="9" width="9.8515625" style="1" bestFit="1" customWidth="1"/>
    <col min="10" max="10" width="10.140625" style="1" bestFit="1" customWidth="1"/>
    <col min="11" max="11" width="8.7109375" style="1" customWidth="1"/>
    <col min="12" max="12" width="13.8515625" style="5" customWidth="1"/>
    <col min="13" max="13" width="11.00390625" style="5" customWidth="1"/>
    <col min="14" max="14" width="5.7109375" style="1" customWidth="1"/>
    <col min="15" max="15" width="9.140625" style="1" customWidth="1"/>
    <col min="16" max="16" width="9.28125" style="1" bestFit="1" customWidth="1"/>
    <col min="17" max="16384" width="9.140625" style="1" customWidth="1"/>
  </cols>
  <sheetData>
    <row r="1" spans="1:14" ht="16.5" customHeight="1">
      <c r="A1" s="92" t="s">
        <v>31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6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5.2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4.25" customHeight="1">
      <c r="A4" s="91" t="s">
        <v>41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9.75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4" ht="27.75" customHeight="1">
      <c r="A6" s="34">
        <v>2007</v>
      </c>
      <c r="B6" s="35">
        <v>2006</v>
      </c>
      <c r="C6" s="36">
        <v>2005</v>
      </c>
      <c r="D6" s="37">
        <v>2004</v>
      </c>
      <c r="E6" s="38" t="s">
        <v>0</v>
      </c>
      <c r="F6" s="38" t="s">
        <v>26</v>
      </c>
      <c r="G6" s="39" t="s">
        <v>1</v>
      </c>
      <c r="H6" s="40" t="s">
        <v>39</v>
      </c>
      <c r="I6" s="38" t="s">
        <v>32</v>
      </c>
      <c r="J6" s="39" t="s">
        <v>33</v>
      </c>
      <c r="K6" s="40" t="s">
        <v>40</v>
      </c>
      <c r="L6" s="41" t="s">
        <v>34</v>
      </c>
      <c r="M6" s="39" t="s">
        <v>37</v>
      </c>
      <c r="N6" s="42"/>
    </row>
    <row r="7" spans="1:14" ht="15.75" customHeight="1">
      <c r="A7" s="43">
        <v>1</v>
      </c>
      <c r="B7" s="44">
        <v>1</v>
      </c>
      <c r="C7" s="45">
        <v>3</v>
      </c>
      <c r="D7" s="46">
        <v>5</v>
      </c>
      <c r="E7" s="8" t="s">
        <v>4</v>
      </c>
      <c r="F7" s="7">
        <v>5986978</v>
      </c>
      <c r="G7" s="9">
        <f>F7/62310640</f>
        <v>0.09608275568987897</v>
      </c>
      <c r="H7" s="10">
        <f aca="true" t="shared" si="0" ref="H7:H14">((I7-F7)/F7)</f>
        <v>0.69095827644598</v>
      </c>
      <c r="I7" s="7">
        <v>10123730</v>
      </c>
      <c r="J7" s="9">
        <f>I7/72267292</f>
        <v>0.14008730256559218</v>
      </c>
      <c r="K7" s="10">
        <f aca="true" t="shared" si="1" ref="K7:K16">((L7-I7)/I7)</f>
        <v>0.5871413994644267</v>
      </c>
      <c r="L7" s="7">
        <v>16067791</v>
      </c>
      <c r="M7" s="9">
        <f>L7/89100509</f>
        <v>0.18033332447068287</v>
      </c>
      <c r="N7" s="99" t="s">
        <v>42</v>
      </c>
    </row>
    <row r="8" spans="1:16" ht="15.75" customHeight="1">
      <c r="A8" s="43">
        <v>2</v>
      </c>
      <c r="B8" s="44">
        <v>3</v>
      </c>
      <c r="C8" s="45">
        <v>2</v>
      </c>
      <c r="D8" s="46">
        <v>2</v>
      </c>
      <c r="E8" s="8" t="s">
        <v>3</v>
      </c>
      <c r="F8" s="7">
        <v>6503198.170000001</v>
      </c>
      <c r="G8" s="9">
        <f aca="true" t="shared" si="2" ref="G8:G16">F8/62310640</f>
        <v>0.10436737882968303</v>
      </c>
      <c r="H8" s="10">
        <f t="shared" si="0"/>
        <v>0.19306697984262702</v>
      </c>
      <c r="I8" s="7">
        <v>7758751</v>
      </c>
      <c r="J8" s="9">
        <f aca="true" t="shared" si="3" ref="J8:J16">I8/72267292</f>
        <v>0.10736186157355945</v>
      </c>
      <c r="K8" s="10">
        <f t="shared" si="1"/>
        <v>0.2824954686649952</v>
      </c>
      <c r="L8" s="7">
        <v>9950563</v>
      </c>
      <c r="M8" s="9">
        <f aca="true" t="shared" si="4" ref="M8:M16">L8/89100509</f>
        <v>0.1116779591012213</v>
      </c>
      <c r="N8" s="99"/>
      <c r="P8" s="14"/>
    </row>
    <row r="9" spans="1:14" ht="15.75" customHeight="1">
      <c r="A9" s="43">
        <v>3</v>
      </c>
      <c r="B9" s="44">
        <v>2</v>
      </c>
      <c r="C9" s="45">
        <v>1</v>
      </c>
      <c r="D9" s="46">
        <v>3</v>
      </c>
      <c r="E9" s="8" t="s">
        <v>2</v>
      </c>
      <c r="F9" s="7">
        <v>7072645.66</v>
      </c>
      <c r="G9" s="9">
        <f t="shared" si="2"/>
        <v>0.11350622718688173</v>
      </c>
      <c r="H9" s="10">
        <f t="shared" si="0"/>
        <v>0.09961552916253405</v>
      </c>
      <c r="I9" s="7">
        <v>7777191</v>
      </c>
      <c r="J9" s="9">
        <f t="shared" si="3"/>
        <v>0.10761702541725239</v>
      </c>
      <c r="K9" s="10">
        <f t="shared" si="1"/>
        <v>0.13017167766613935</v>
      </c>
      <c r="L9" s="7">
        <v>8789561</v>
      </c>
      <c r="M9" s="9">
        <f t="shared" si="4"/>
        <v>0.09864770806191467</v>
      </c>
      <c r="N9" s="99"/>
    </row>
    <row r="10" spans="1:14" ht="15.75" customHeight="1">
      <c r="A10" s="43">
        <v>4</v>
      </c>
      <c r="B10" s="44">
        <v>8</v>
      </c>
      <c r="C10" s="45">
        <v>8</v>
      </c>
      <c r="D10" s="46">
        <v>10</v>
      </c>
      <c r="E10" s="8" t="s">
        <v>38</v>
      </c>
      <c r="F10" s="7">
        <v>3268143.54</v>
      </c>
      <c r="G10" s="9">
        <f t="shared" si="2"/>
        <v>0.052449205143776406</v>
      </c>
      <c r="H10" s="10">
        <f t="shared" si="0"/>
        <v>0.08786562049229941</v>
      </c>
      <c r="I10" s="7">
        <v>3555301</v>
      </c>
      <c r="J10" s="9">
        <f t="shared" si="3"/>
        <v>0.04919654385278474</v>
      </c>
      <c r="K10" s="10">
        <f t="shared" si="1"/>
        <v>0.36700605658986396</v>
      </c>
      <c r="L10" s="7">
        <v>4860118</v>
      </c>
      <c r="M10" s="9">
        <f t="shared" si="4"/>
        <v>0.05454646729346967</v>
      </c>
      <c r="N10" s="99"/>
    </row>
    <row r="11" spans="1:14" ht="15.75" customHeight="1">
      <c r="A11" s="43">
        <v>5</v>
      </c>
      <c r="B11" s="44">
        <v>6</v>
      </c>
      <c r="C11" s="45">
        <v>5</v>
      </c>
      <c r="D11" s="46">
        <v>4</v>
      </c>
      <c r="E11" s="8" t="s">
        <v>6</v>
      </c>
      <c r="F11" s="7">
        <v>3866989.37</v>
      </c>
      <c r="G11" s="9">
        <f t="shared" si="2"/>
        <v>0.06205985639049768</v>
      </c>
      <c r="H11" s="10">
        <f t="shared" si="0"/>
        <v>0.11651199082556564</v>
      </c>
      <c r="I11" s="7">
        <v>4317540</v>
      </c>
      <c r="J11" s="9">
        <f t="shared" si="3"/>
        <v>0.05974404022223498</v>
      </c>
      <c r="K11" s="10">
        <f t="shared" si="1"/>
        <v>0.10750705262719049</v>
      </c>
      <c r="L11" s="7">
        <v>4781706</v>
      </c>
      <c r="M11" s="9">
        <f t="shared" si="4"/>
        <v>0.05366642742747968</v>
      </c>
      <c r="N11" s="99"/>
    </row>
    <row r="12" spans="1:14" ht="15.75" customHeight="1">
      <c r="A12" s="43">
        <v>6</v>
      </c>
      <c r="B12" s="44">
        <v>5</v>
      </c>
      <c r="C12" s="45">
        <v>7</v>
      </c>
      <c r="D12" s="46">
        <v>7</v>
      </c>
      <c r="E12" s="8" t="s">
        <v>44</v>
      </c>
      <c r="F12" s="7">
        <v>3333442</v>
      </c>
      <c r="G12" s="9">
        <f t="shared" si="2"/>
        <v>0.05349715554197485</v>
      </c>
      <c r="H12" s="10">
        <f t="shared" si="0"/>
        <v>0.3876797616397705</v>
      </c>
      <c r="I12" s="7">
        <v>4625750</v>
      </c>
      <c r="J12" s="9">
        <f t="shared" si="3"/>
        <v>0.06400890184179034</v>
      </c>
      <c r="K12" s="10">
        <f t="shared" si="1"/>
        <v>-0.056007998702913044</v>
      </c>
      <c r="L12" s="7">
        <v>4366671</v>
      </c>
      <c r="M12" s="9">
        <f t="shared" si="4"/>
        <v>0.049008373229383013</v>
      </c>
      <c r="N12" s="99"/>
    </row>
    <row r="13" spans="1:14" ht="15.75" customHeight="1">
      <c r="A13" s="43">
        <v>7</v>
      </c>
      <c r="B13" s="44">
        <v>4</v>
      </c>
      <c r="C13" s="45">
        <v>4</v>
      </c>
      <c r="D13" s="46">
        <v>1</v>
      </c>
      <c r="E13" s="8" t="s">
        <v>5</v>
      </c>
      <c r="F13" s="7">
        <v>5347810</v>
      </c>
      <c r="G13" s="9">
        <f t="shared" si="2"/>
        <v>0.08582498911903329</v>
      </c>
      <c r="H13" s="10">
        <f t="shared" si="0"/>
        <v>-0.07520573842376599</v>
      </c>
      <c r="I13" s="7">
        <v>4945624</v>
      </c>
      <c r="J13" s="9">
        <f t="shared" si="3"/>
        <v>0.06843516427874452</v>
      </c>
      <c r="K13" s="10">
        <f t="shared" si="1"/>
        <v>-0.25712811972766225</v>
      </c>
      <c r="L13" s="7">
        <v>3673965</v>
      </c>
      <c r="M13" s="9">
        <f t="shared" si="4"/>
        <v>0.041233939527775314</v>
      </c>
      <c r="N13" s="99"/>
    </row>
    <row r="14" spans="1:14" ht="15.75" customHeight="1">
      <c r="A14" s="43">
        <v>8</v>
      </c>
      <c r="B14" s="44">
        <v>9</v>
      </c>
      <c r="C14" s="45">
        <v>10</v>
      </c>
      <c r="D14" s="46">
        <v>11</v>
      </c>
      <c r="E14" s="8" t="s">
        <v>9</v>
      </c>
      <c r="F14" s="7">
        <v>3129238.63</v>
      </c>
      <c r="G14" s="9">
        <f t="shared" si="2"/>
        <v>0.05021997254401495</v>
      </c>
      <c r="H14" s="10">
        <f t="shared" si="0"/>
        <v>0.11380224140975792</v>
      </c>
      <c r="I14" s="7">
        <v>3485353</v>
      </c>
      <c r="J14" s="9">
        <f t="shared" si="3"/>
        <v>0.04822863709906274</v>
      </c>
      <c r="K14" s="10">
        <f t="shared" si="1"/>
        <v>0.05235940233313527</v>
      </c>
      <c r="L14" s="7">
        <v>3667844</v>
      </c>
      <c r="M14" s="9">
        <f t="shared" si="4"/>
        <v>0.04116524182819203</v>
      </c>
      <c r="N14" s="99"/>
    </row>
    <row r="15" spans="1:14" ht="15.75" customHeight="1">
      <c r="A15" s="43">
        <v>9</v>
      </c>
      <c r="B15" s="44">
        <v>19</v>
      </c>
      <c r="C15" s="45">
        <v>22</v>
      </c>
      <c r="D15" s="46"/>
      <c r="E15" s="8" t="s">
        <v>22</v>
      </c>
      <c r="F15" s="7">
        <v>569291.97</v>
      </c>
      <c r="G15" s="9">
        <f t="shared" si="2"/>
        <v>0.00913635247527549</v>
      </c>
      <c r="H15" s="10"/>
      <c r="I15" s="7">
        <v>1415988</v>
      </c>
      <c r="J15" s="9">
        <f t="shared" si="3"/>
        <v>0.01959376034181549</v>
      </c>
      <c r="K15" s="10">
        <f t="shared" si="1"/>
        <v>1.552395218038571</v>
      </c>
      <c r="L15" s="7">
        <v>3614161</v>
      </c>
      <c r="M15" s="9">
        <f t="shared" si="4"/>
        <v>0.040562742464243386</v>
      </c>
      <c r="N15" s="99"/>
    </row>
    <row r="16" spans="1:14" ht="15.75" customHeight="1">
      <c r="A16" s="43">
        <v>10</v>
      </c>
      <c r="B16" s="44">
        <v>7</v>
      </c>
      <c r="C16" s="45">
        <v>6</v>
      </c>
      <c r="D16" s="46">
        <v>6</v>
      </c>
      <c r="E16" s="8" t="s">
        <v>7</v>
      </c>
      <c r="F16" s="7">
        <v>3388642.76</v>
      </c>
      <c r="G16" s="9">
        <f t="shared" si="2"/>
        <v>0.05438305175488488</v>
      </c>
      <c r="H16" s="10">
        <f>((I16-F16)/F16)</f>
        <v>0.060524597759605746</v>
      </c>
      <c r="I16" s="7">
        <v>3593739</v>
      </c>
      <c r="J16" s="9">
        <f t="shared" si="3"/>
        <v>0.04972843039420932</v>
      </c>
      <c r="K16" s="10">
        <f t="shared" si="1"/>
        <v>-0.08112497874776103</v>
      </c>
      <c r="L16" s="7">
        <v>3302197</v>
      </c>
      <c r="M16" s="9">
        <f t="shared" si="4"/>
        <v>0.03706148300454715</v>
      </c>
      <c r="N16" s="99"/>
    </row>
    <row r="17" spans="1:14" ht="15.75" customHeight="1">
      <c r="A17" s="28"/>
      <c r="B17" s="29"/>
      <c r="C17" s="30"/>
      <c r="D17" s="31"/>
      <c r="E17" s="32" t="s">
        <v>10</v>
      </c>
      <c r="F17" s="33">
        <f>SUM(F7:F16)</f>
        <v>42466380.1</v>
      </c>
      <c r="G17" s="11">
        <f>SUM(G7:G16)</f>
        <v>0.6815269446759014</v>
      </c>
      <c r="H17" s="12"/>
      <c r="I17" s="33">
        <f>SUM(I7:I16)</f>
        <v>51598967</v>
      </c>
      <c r="J17" s="11">
        <f>SUM(J7:J16)</f>
        <v>0.7140016675870462</v>
      </c>
      <c r="K17" s="12"/>
      <c r="L17" s="33">
        <f>SUM(L7:L16)</f>
        <v>63074577</v>
      </c>
      <c r="M17" s="11">
        <f>SUM(M7:M16)</f>
        <v>0.7079036664089092</v>
      </c>
      <c r="N17" s="16"/>
    </row>
    <row r="18" spans="1:14" ht="15.75" customHeight="1">
      <c r="A18" s="47">
        <v>11</v>
      </c>
      <c r="B18" s="48">
        <v>10</v>
      </c>
      <c r="C18" s="49">
        <v>9</v>
      </c>
      <c r="D18" s="50">
        <v>8</v>
      </c>
      <c r="E18" s="24" t="s">
        <v>8</v>
      </c>
      <c r="F18" s="25">
        <v>3258366</v>
      </c>
      <c r="G18" s="26">
        <f>F18/62310640</f>
        <v>0.052292289085780534</v>
      </c>
      <c r="H18" s="27">
        <f aca="true" t="shared" si="5" ref="H18:H27">((I18-F18)/F18)</f>
        <v>-0.05020829458691872</v>
      </c>
      <c r="I18" s="25">
        <v>3094769</v>
      </c>
      <c r="J18" s="26">
        <f>I18/72267292</f>
        <v>0.04282392371918405</v>
      </c>
      <c r="K18" s="27">
        <f aca="true" t="shared" si="6" ref="K18:K26">((L18-I18)/I18)</f>
        <v>0.010021426478034386</v>
      </c>
      <c r="L18" s="25">
        <v>3125783</v>
      </c>
      <c r="M18" s="26">
        <f>L18/89100509</f>
        <v>0.03508153920871541</v>
      </c>
      <c r="N18" s="100" t="s">
        <v>43</v>
      </c>
    </row>
    <row r="19" spans="1:14" ht="15.75" customHeight="1">
      <c r="A19" s="47">
        <v>12</v>
      </c>
      <c r="B19" s="48">
        <v>12</v>
      </c>
      <c r="C19" s="49">
        <v>18</v>
      </c>
      <c r="D19" s="50">
        <v>18</v>
      </c>
      <c r="E19" s="24" t="s">
        <v>45</v>
      </c>
      <c r="F19" s="25">
        <v>1175941</v>
      </c>
      <c r="G19" s="26">
        <f aca="true" t="shared" si="7" ref="G19:G27">F19/62310640</f>
        <v>0.018872234340716127</v>
      </c>
      <c r="H19" s="27">
        <f t="shared" si="5"/>
        <v>0.8318937769837093</v>
      </c>
      <c r="I19" s="25">
        <v>2154199</v>
      </c>
      <c r="J19" s="26">
        <f aca="true" t="shared" si="8" ref="J19:J27">I19/72267292</f>
        <v>0.029808768813421153</v>
      </c>
      <c r="K19" s="27">
        <f t="shared" si="6"/>
        <v>0.2342471610097303</v>
      </c>
      <c r="L19" s="25">
        <v>2658814</v>
      </c>
      <c r="M19" s="26">
        <f aca="true" t="shared" si="9" ref="M19:M27">L19/89100509</f>
        <v>0.02984061516416253</v>
      </c>
      <c r="N19" s="100"/>
    </row>
    <row r="20" spans="1:14" ht="15.75" customHeight="1">
      <c r="A20" s="47">
        <v>13</v>
      </c>
      <c r="B20" s="48">
        <v>11</v>
      </c>
      <c r="C20" s="49">
        <v>13</v>
      </c>
      <c r="D20" s="50">
        <v>24</v>
      </c>
      <c r="E20" s="24" t="s">
        <v>13</v>
      </c>
      <c r="F20" s="25">
        <v>1981451.52</v>
      </c>
      <c r="G20" s="26">
        <f t="shared" si="7"/>
        <v>0.03179956938333485</v>
      </c>
      <c r="H20" s="27">
        <f t="shared" si="5"/>
        <v>0.20175133025712383</v>
      </c>
      <c r="I20" s="25">
        <v>2381212</v>
      </c>
      <c r="J20" s="26">
        <f t="shared" si="8"/>
        <v>0.032950065432090635</v>
      </c>
      <c r="K20" s="27">
        <f t="shared" si="6"/>
        <v>0.02113167580207054</v>
      </c>
      <c r="L20" s="25">
        <v>2431531</v>
      </c>
      <c r="M20" s="26">
        <f t="shared" si="9"/>
        <v>0.02728975431554493</v>
      </c>
      <c r="N20" s="100"/>
    </row>
    <row r="21" spans="1:14" ht="15.75" customHeight="1">
      <c r="A21" s="47">
        <v>14</v>
      </c>
      <c r="B21" s="48">
        <v>18</v>
      </c>
      <c r="C21" s="49">
        <v>20</v>
      </c>
      <c r="D21" s="50">
        <v>21</v>
      </c>
      <c r="E21" s="24" t="s">
        <v>19</v>
      </c>
      <c r="F21" s="25">
        <v>699492.65</v>
      </c>
      <c r="G21" s="26">
        <f t="shared" si="7"/>
        <v>0.01122589416510567</v>
      </c>
      <c r="H21" s="27">
        <f t="shared" si="5"/>
        <v>1.0372365599552762</v>
      </c>
      <c r="I21" s="25">
        <v>1425032</v>
      </c>
      <c r="J21" s="26">
        <f t="shared" si="8"/>
        <v>0.019718906860381597</v>
      </c>
      <c r="K21" s="27">
        <f t="shared" si="6"/>
        <v>0.5935943894593244</v>
      </c>
      <c r="L21" s="25">
        <v>2270923</v>
      </c>
      <c r="M21" s="26">
        <f t="shared" si="9"/>
        <v>0.025487205690373778</v>
      </c>
      <c r="N21" s="100"/>
    </row>
    <row r="22" spans="1:14" ht="15.75" customHeight="1">
      <c r="A22" s="47">
        <v>15</v>
      </c>
      <c r="B22" s="48">
        <v>24</v>
      </c>
      <c r="C22" s="49">
        <v>26</v>
      </c>
      <c r="D22" s="50">
        <v>23</v>
      </c>
      <c r="E22" s="24" t="s">
        <v>46</v>
      </c>
      <c r="F22" s="25">
        <v>30365</v>
      </c>
      <c r="G22" s="26">
        <f t="shared" si="7"/>
        <v>0.0004873164518932882</v>
      </c>
      <c r="H22" s="27">
        <f t="shared" si="5"/>
        <v>10.819002140622427</v>
      </c>
      <c r="I22" s="25">
        <v>358884</v>
      </c>
      <c r="J22" s="26">
        <f t="shared" si="8"/>
        <v>0.004966064039039957</v>
      </c>
      <c r="K22" s="27">
        <f t="shared" si="6"/>
        <v>5.2985059239197065</v>
      </c>
      <c r="L22" s="25">
        <v>2260433</v>
      </c>
      <c r="M22" s="26">
        <f t="shared" si="9"/>
        <v>0.02536947347854096</v>
      </c>
      <c r="N22" s="100"/>
    </row>
    <row r="23" spans="1:14" ht="15.75" customHeight="1">
      <c r="A23" s="47">
        <v>16</v>
      </c>
      <c r="B23" s="48">
        <v>16</v>
      </c>
      <c r="C23" s="49">
        <v>15</v>
      </c>
      <c r="D23" s="50">
        <v>13</v>
      </c>
      <c r="E23" s="24" t="s">
        <v>15</v>
      </c>
      <c r="F23" s="25">
        <v>1368013.14</v>
      </c>
      <c r="G23" s="26">
        <f t="shared" si="7"/>
        <v>0.021954727796087474</v>
      </c>
      <c r="H23" s="27">
        <f t="shared" si="5"/>
        <v>0.07563148114205986</v>
      </c>
      <c r="I23" s="25">
        <v>1471478</v>
      </c>
      <c r="J23" s="26">
        <f t="shared" si="8"/>
        <v>0.020361604251062846</v>
      </c>
      <c r="K23" s="27">
        <f t="shared" si="6"/>
        <v>0.252801604916961</v>
      </c>
      <c r="L23" s="25">
        <v>1843470</v>
      </c>
      <c r="M23" s="26">
        <f t="shared" si="9"/>
        <v>0.020689780795752805</v>
      </c>
      <c r="N23" s="100"/>
    </row>
    <row r="24" spans="1:14" ht="15.75" customHeight="1">
      <c r="A24" s="47">
        <v>17</v>
      </c>
      <c r="B24" s="48">
        <v>15</v>
      </c>
      <c r="C24" s="49">
        <v>17</v>
      </c>
      <c r="D24" s="50">
        <v>17</v>
      </c>
      <c r="E24" s="24" t="s">
        <v>17</v>
      </c>
      <c r="F24" s="25">
        <v>1205742.36</v>
      </c>
      <c r="G24" s="26">
        <f t="shared" si="7"/>
        <v>0.019350505146472578</v>
      </c>
      <c r="H24" s="27">
        <f t="shared" si="5"/>
        <v>0.3601313633867851</v>
      </c>
      <c r="I24" s="25">
        <v>1639968</v>
      </c>
      <c r="J24" s="26">
        <f t="shared" si="8"/>
        <v>0.022693087766454567</v>
      </c>
      <c r="K24" s="27">
        <f t="shared" si="6"/>
        <v>0.11698886807547465</v>
      </c>
      <c r="L24" s="25">
        <v>1831826</v>
      </c>
      <c r="M24" s="26">
        <f t="shared" si="9"/>
        <v>0.02055909691829033</v>
      </c>
      <c r="N24" s="100"/>
    </row>
    <row r="25" spans="1:14" ht="15.75" customHeight="1">
      <c r="A25" s="47">
        <v>18</v>
      </c>
      <c r="B25" s="48">
        <v>13</v>
      </c>
      <c r="C25" s="49">
        <v>16</v>
      </c>
      <c r="D25" s="50">
        <v>15</v>
      </c>
      <c r="E25" s="24" t="s">
        <v>16</v>
      </c>
      <c r="F25" s="25">
        <v>1334792.09</v>
      </c>
      <c r="G25" s="26">
        <f t="shared" si="7"/>
        <v>0.021421575673111367</v>
      </c>
      <c r="H25" s="27">
        <f t="shared" si="5"/>
        <v>0.29347110530150045</v>
      </c>
      <c r="I25" s="25">
        <v>1726515</v>
      </c>
      <c r="J25" s="26">
        <f t="shared" si="8"/>
        <v>0.02389068349205613</v>
      </c>
      <c r="K25" s="27">
        <f t="shared" si="6"/>
        <v>0.03502489118252665</v>
      </c>
      <c r="L25" s="25">
        <v>1786986</v>
      </c>
      <c r="M25" s="26">
        <f t="shared" si="9"/>
        <v>0.02005584502328713</v>
      </c>
      <c r="N25" s="100"/>
    </row>
    <row r="26" spans="1:14" ht="15.75" customHeight="1">
      <c r="A26" s="47">
        <v>19</v>
      </c>
      <c r="B26" s="48">
        <v>20</v>
      </c>
      <c r="C26" s="49">
        <v>14</v>
      </c>
      <c r="D26" s="50">
        <v>14</v>
      </c>
      <c r="E26" s="24" t="s">
        <v>14</v>
      </c>
      <c r="F26" s="25">
        <v>1402177.93</v>
      </c>
      <c r="G26" s="26">
        <f t="shared" si="7"/>
        <v>0.022503025646984205</v>
      </c>
      <c r="H26" s="27">
        <f t="shared" si="5"/>
        <v>-0.05804108612663725</v>
      </c>
      <c r="I26" s="25">
        <v>1320794</v>
      </c>
      <c r="J26" s="26">
        <f t="shared" si="8"/>
        <v>0.01827651159254729</v>
      </c>
      <c r="K26" s="27">
        <f t="shared" si="6"/>
        <v>0.18328444859682888</v>
      </c>
      <c r="L26" s="25">
        <v>1562875</v>
      </c>
      <c r="M26" s="26">
        <f t="shared" si="9"/>
        <v>0.017540584420230418</v>
      </c>
      <c r="N26" s="100"/>
    </row>
    <row r="27" spans="1:14" ht="15.75" customHeight="1">
      <c r="A27" s="47">
        <v>20</v>
      </c>
      <c r="B27" s="51"/>
      <c r="C27" s="49">
        <v>19</v>
      </c>
      <c r="D27" s="50">
        <v>16</v>
      </c>
      <c r="E27" s="24" t="s">
        <v>18</v>
      </c>
      <c r="F27" s="25">
        <v>976053</v>
      </c>
      <c r="G27" s="26">
        <f t="shared" si="7"/>
        <v>0.015664307091052185</v>
      </c>
      <c r="H27" s="27">
        <f t="shared" si="5"/>
        <v>-1</v>
      </c>
      <c r="I27" s="25"/>
      <c r="J27" s="26">
        <f t="shared" si="8"/>
        <v>0</v>
      </c>
      <c r="K27" s="27">
        <v>0</v>
      </c>
      <c r="L27" s="25">
        <v>1347759</v>
      </c>
      <c r="M27" s="26">
        <f t="shared" si="9"/>
        <v>0.015126277224746269</v>
      </c>
      <c r="N27" s="100"/>
    </row>
    <row r="28" spans="1:14" ht="15.75" customHeight="1">
      <c r="A28" s="28"/>
      <c r="B28" s="57"/>
      <c r="C28" s="30"/>
      <c r="D28" s="31"/>
      <c r="E28" s="32" t="s">
        <v>20</v>
      </c>
      <c r="F28" s="33">
        <f>SUM(F17:F27)</f>
        <v>55898774.79000001</v>
      </c>
      <c r="G28" s="58">
        <f>SUM(G17:G27)</f>
        <v>0.8970983894564396</v>
      </c>
      <c r="H28" s="59"/>
      <c r="I28" s="33">
        <f>SUM(I17:I27)</f>
        <v>67171818</v>
      </c>
      <c r="J28" s="58">
        <f>SUM(J17:J27)</f>
        <v>0.9294912835532845</v>
      </c>
      <c r="K28" s="59"/>
      <c r="L28" s="33">
        <f>SUM(L17:L27)</f>
        <v>84194977</v>
      </c>
      <c r="M28" s="58">
        <f>SUM(M17:M27)</f>
        <v>0.9449438386485538</v>
      </c>
      <c r="N28" s="18"/>
    </row>
    <row r="29" spans="1:14" ht="15.75" customHeight="1">
      <c r="A29" s="52">
        <v>21</v>
      </c>
      <c r="B29" s="53">
        <v>17</v>
      </c>
      <c r="C29" s="54">
        <v>12</v>
      </c>
      <c r="D29" s="55">
        <v>12</v>
      </c>
      <c r="E29" s="19" t="s">
        <v>12</v>
      </c>
      <c r="F29" s="20">
        <v>2141635</v>
      </c>
      <c r="G29" s="21">
        <f>F29/62310640</f>
        <v>0.03437029374116523</v>
      </c>
      <c r="H29" s="22">
        <f>((I29-F29)/F29)</f>
        <v>-0.3168112213332337</v>
      </c>
      <c r="I29" s="20">
        <v>1463141</v>
      </c>
      <c r="J29" s="21">
        <f>I29/72267292</f>
        <v>0.020246240858174124</v>
      </c>
      <c r="K29" s="22">
        <f>((L29-I29)/I29)</f>
        <v>-0.19673155218806662</v>
      </c>
      <c r="L29" s="20">
        <v>1175295</v>
      </c>
      <c r="M29" s="21">
        <f>L29/89100509</f>
        <v>0.013190665386659015</v>
      </c>
      <c r="N29" s="96">
        <v>0.0551</v>
      </c>
    </row>
    <row r="30" spans="1:14" ht="15.75" customHeight="1">
      <c r="A30" s="52">
        <v>22</v>
      </c>
      <c r="B30" s="53"/>
      <c r="C30" s="54"/>
      <c r="D30" s="55"/>
      <c r="E30" s="19" t="s">
        <v>35</v>
      </c>
      <c r="F30" s="20"/>
      <c r="G30" s="21">
        <f aca="true" t="shared" si="10" ref="G30:G35">F30/62310640</f>
        <v>0</v>
      </c>
      <c r="H30" s="22"/>
      <c r="I30" s="20"/>
      <c r="J30" s="21">
        <f aca="true" t="shared" si="11" ref="J30:J36">I30/72267292</f>
        <v>0</v>
      </c>
      <c r="K30" s="22"/>
      <c r="L30" s="20">
        <v>810228</v>
      </c>
      <c r="M30" s="21">
        <f aca="true" t="shared" si="12" ref="M30:M36">L30/89100509</f>
        <v>0.009093416065670287</v>
      </c>
      <c r="N30" s="97"/>
    </row>
    <row r="31" spans="1:14" ht="15.75" customHeight="1">
      <c r="A31" s="52">
        <v>23</v>
      </c>
      <c r="B31" s="53">
        <v>21</v>
      </c>
      <c r="C31" s="54">
        <v>21</v>
      </c>
      <c r="D31" s="55">
        <v>19</v>
      </c>
      <c r="E31" s="19" t="s">
        <v>21</v>
      </c>
      <c r="F31" s="20">
        <v>686258.9</v>
      </c>
      <c r="G31" s="21">
        <f t="shared" si="10"/>
        <v>0.01101351069416074</v>
      </c>
      <c r="H31" s="22">
        <f>((I31-F31)/F31)</f>
        <v>0.32602141844717786</v>
      </c>
      <c r="I31" s="20">
        <v>909994</v>
      </c>
      <c r="J31" s="21">
        <f t="shared" si="11"/>
        <v>0.012592058935873784</v>
      </c>
      <c r="K31" s="22">
        <f>((L31-I31)/I31)</f>
        <v>-0.13010964907460928</v>
      </c>
      <c r="L31" s="20">
        <v>791595</v>
      </c>
      <c r="M31" s="21">
        <f t="shared" si="12"/>
        <v>0.00888429268120118</v>
      </c>
      <c r="N31" s="97"/>
    </row>
    <row r="32" spans="1:14" ht="15.75" customHeight="1">
      <c r="A32" s="52">
        <v>24</v>
      </c>
      <c r="B32" s="53">
        <v>22</v>
      </c>
      <c r="C32" s="54">
        <v>23</v>
      </c>
      <c r="D32" s="55">
        <v>20</v>
      </c>
      <c r="E32" s="19" t="s">
        <v>47</v>
      </c>
      <c r="F32" s="20">
        <v>564294</v>
      </c>
      <c r="G32" s="21">
        <f t="shared" si="10"/>
        <v>0.009056141936593815</v>
      </c>
      <c r="H32" s="22">
        <f>((I32-F32)/F32)</f>
        <v>0.16713096364660976</v>
      </c>
      <c r="I32" s="20">
        <v>658605</v>
      </c>
      <c r="J32" s="21">
        <f t="shared" si="11"/>
        <v>0.00911345896287355</v>
      </c>
      <c r="K32" s="22">
        <f>((L32-I32)/I32)</f>
        <v>0.17269987321687505</v>
      </c>
      <c r="L32" s="20">
        <v>772346</v>
      </c>
      <c r="M32" s="21">
        <f t="shared" si="12"/>
        <v>0.008668255755980025</v>
      </c>
      <c r="N32" s="97"/>
    </row>
    <row r="33" spans="1:14" ht="15.75" customHeight="1">
      <c r="A33" s="52">
        <v>25</v>
      </c>
      <c r="B33" s="53"/>
      <c r="C33" s="54"/>
      <c r="D33" s="55"/>
      <c r="E33" s="19" t="s">
        <v>36</v>
      </c>
      <c r="F33" s="20"/>
      <c r="G33" s="21">
        <f t="shared" si="10"/>
        <v>0</v>
      </c>
      <c r="H33" s="22"/>
      <c r="I33" s="20"/>
      <c r="J33" s="21">
        <f t="shared" si="11"/>
        <v>0</v>
      </c>
      <c r="K33" s="22"/>
      <c r="L33" s="20">
        <v>594685</v>
      </c>
      <c r="M33" s="21">
        <f t="shared" si="12"/>
        <v>0.006674316529437559</v>
      </c>
      <c r="N33" s="97"/>
    </row>
    <row r="34" spans="1:14" ht="15.75" customHeight="1">
      <c r="A34" s="52">
        <v>26</v>
      </c>
      <c r="B34" s="53">
        <v>14</v>
      </c>
      <c r="C34" s="54">
        <v>11</v>
      </c>
      <c r="D34" s="55">
        <v>9</v>
      </c>
      <c r="E34" s="19" t="s">
        <v>11</v>
      </c>
      <c r="F34" s="20">
        <v>2167382</v>
      </c>
      <c r="G34" s="21">
        <f t="shared" si="10"/>
        <v>0.034783497649839575</v>
      </c>
      <c r="H34" s="22">
        <f>((I34-F34)/F34)</f>
        <v>-0.2254452606877791</v>
      </c>
      <c r="I34" s="20">
        <v>1678756</v>
      </c>
      <c r="J34" s="21">
        <f t="shared" si="11"/>
        <v>0.0232298174394026</v>
      </c>
      <c r="K34" s="22">
        <f>((L34-I34)/I34)</f>
        <v>-0.7653726926366905</v>
      </c>
      <c r="L34" s="20">
        <v>393882</v>
      </c>
      <c r="M34" s="21">
        <f t="shared" si="12"/>
        <v>0.004420648146914626</v>
      </c>
      <c r="N34" s="97"/>
    </row>
    <row r="35" spans="1:14" ht="15.75" customHeight="1">
      <c r="A35" s="52">
        <v>27</v>
      </c>
      <c r="B35" s="53">
        <v>23</v>
      </c>
      <c r="C35" s="54">
        <v>25</v>
      </c>
      <c r="D35" s="55">
        <v>25</v>
      </c>
      <c r="E35" s="23" t="s">
        <v>24</v>
      </c>
      <c r="F35" s="20">
        <v>414718.66</v>
      </c>
      <c r="G35" s="21">
        <f t="shared" si="10"/>
        <v>0.006655663623419692</v>
      </c>
      <c r="H35" s="22"/>
      <c r="I35" s="20">
        <v>384978</v>
      </c>
      <c r="J35" s="21">
        <f t="shared" si="11"/>
        <v>0.00532714025039156</v>
      </c>
      <c r="K35" s="22">
        <f>((L35-I35)/I35)</f>
        <v>-0.04539739933190987</v>
      </c>
      <c r="L35" s="20">
        <v>367501</v>
      </c>
      <c r="M35" s="21">
        <f t="shared" si="12"/>
        <v>0.004124566785583683</v>
      </c>
      <c r="N35" s="97"/>
    </row>
    <row r="36" spans="1:14" ht="15.75" customHeight="1">
      <c r="A36" s="52">
        <v>28</v>
      </c>
      <c r="B36" s="56">
        <v>0</v>
      </c>
      <c r="C36" s="54">
        <v>24</v>
      </c>
      <c r="D36" s="55">
        <v>22</v>
      </c>
      <c r="E36" s="23" t="s">
        <v>23</v>
      </c>
      <c r="F36" s="20">
        <v>437577</v>
      </c>
      <c r="G36" s="21">
        <f>F36/62310640</f>
        <v>0.007022508515399617</v>
      </c>
      <c r="H36" s="22">
        <f>((I36-F36)/F36)</f>
        <v>-1</v>
      </c>
      <c r="I36" s="20"/>
      <c r="J36" s="21">
        <f t="shared" si="11"/>
        <v>0</v>
      </c>
      <c r="K36" s="22">
        <v>0</v>
      </c>
      <c r="L36" s="20"/>
      <c r="M36" s="21">
        <f t="shared" si="12"/>
        <v>0</v>
      </c>
      <c r="N36" s="98"/>
    </row>
    <row r="37" spans="1:14" ht="15.75" customHeight="1">
      <c r="A37" s="60"/>
      <c r="B37" s="61"/>
      <c r="C37" s="93" t="s">
        <v>27</v>
      </c>
      <c r="D37" s="93"/>
      <c r="E37" s="93"/>
      <c r="F37" s="62">
        <f>SUM(F28:F36)</f>
        <v>62310640.35</v>
      </c>
      <c r="G37" s="62">
        <f>SUM(G7:G36)</f>
        <v>2.5786253397493595</v>
      </c>
      <c r="H37" s="62"/>
      <c r="I37" s="62">
        <f>SUM(I28:I36)</f>
        <v>72267292</v>
      </c>
      <c r="J37" s="62">
        <f>SUM(J7:J36)</f>
        <v>2.6434929511403307</v>
      </c>
      <c r="K37" s="62"/>
      <c r="L37" s="62">
        <f>SUM(L28:L36)</f>
        <v>89100509</v>
      </c>
      <c r="M37" s="59"/>
      <c r="N37" s="63"/>
    </row>
    <row r="38" spans="1:14" ht="15.75" customHeight="1">
      <c r="A38" s="64">
        <v>1</v>
      </c>
      <c r="B38" s="64">
        <v>1</v>
      </c>
      <c r="C38" s="65">
        <v>1</v>
      </c>
      <c r="D38" s="66"/>
      <c r="E38" s="67" t="s">
        <v>25</v>
      </c>
      <c r="F38" s="68">
        <v>9729898</v>
      </c>
      <c r="G38" s="69">
        <f>F38/F42</f>
        <v>0.9035925377147042</v>
      </c>
      <c r="H38" s="70">
        <f>(I38-F38)/F38</f>
        <v>0.3254268441457454</v>
      </c>
      <c r="I38" s="68">
        <v>12896268</v>
      </c>
      <c r="J38" s="69">
        <f>I38/I42</f>
        <v>0.9400659198779573</v>
      </c>
      <c r="K38" s="70">
        <f>((L38-I38)/I38)</f>
        <v>0.13489383130065224</v>
      </c>
      <c r="L38" s="68">
        <v>14635895</v>
      </c>
      <c r="M38" s="69">
        <f>L38/15136648</f>
        <v>0.966917840726692</v>
      </c>
      <c r="N38" s="94">
        <f>J40+J39+J38</f>
        <v>0.9989940570640812</v>
      </c>
    </row>
    <row r="39" spans="1:14" ht="15.75" customHeight="1">
      <c r="A39" s="64">
        <v>2</v>
      </c>
      <c r="B39" s="64">
        <v>2</v>
      </c>
      <c r="C39" s="65">
        <v>2</v>
      </c>
      <c r="D39" s="71"/>
      <c r="E39" s="72" t="s">
        <v>30</v>
      </c>
      <c r="F39" s="73">
        <f>562167+414392</f>
        <v>976559</v>
      </c>
      <c r="G39" s="74">
        <f>F39/F42</f>
        <v>0.09069071690557638</v>
      </c>
      <c r="H39" s="70">
        <f>(I39-F39)/F39</f>
        <v>-0.28883047516842303</v>
      </c>
      <c r="I39" s="73">
        <v>694499</v>
      </c>
      <c r="J39" s="74">
        <f>I39/I42</f>
        <v>0.0506250987719332</v>
      </c>
      <c r="K39" s="75">
        <f>((L39-I39)/I39)</f>
        <v>-0.49152122609247817</v>
      </c>
      <c r="L39" s="73">
        <v>353138</v>
      </c>
      <c r="M39" s="69">
        <f>L39/15136648</f>
        <v>0.023330000142700022</v>
      </c>
      <c r="N39" s="94"/>
    </row>
    <row r="40" spans="1:14" ht="15.75" customHeight="1">
      <c r="A40" s="64">
        <v>3</v>
      </c>
      <c r="B40" s="64">
        <v>3</v>
      </c>
      <c r="C40" s="65">
        <v>3</v>
      </c>
      <c r="D40" s="71"/>
      <c r="E40" s="76" t="s">
        <v>8</v>
      </c>
      <c r="F40" s="73">
        <v>61558</v>
      </c>
      <c r="G40" s="74">
        <f>F40/F42</f>
        <v>0.005716745379719475</v>
      </c>
      <c r="H40" s="70">
        <f>(I40-F40)/F40</f>
        <v>0.8503687579193606</v>
      </c>
      <c r="I40" s="73">
        <v>113905</v>
      </c>
      <c r="J40" s="74">
        <f>I40/I42</f>
        <v>0.008303038414190734</v>
      </c>
      <c r="K40" s="75">
        <f>((L40-I40)/I40)</f>
        <v>0</v>
      </c>
      <c r="L40" s="73">
        <v>113905</v>
      </c>
      <c r="M40" s="69">
        <f>L40/15136648</f>
        <v>0.0075251138825451975</v>
      </c>
      <c r="N40" s="94"/>
    </row>
    <row r="41" spans="1:14" ht="15.75" customHeight="1">
      <c r="A41" s="64">
        <v>4</v>
      </c>
      <c r="B41" s="64">
        <v>4</v>
      </c>
      <c r="C41" s="65">
        <v>4</v>
      </c>
      <c r="D41" s="71"/>
      <c r="E41" s="72" t="s">
        <v>48</v>
      </c>
      <c r="F41" s="77"/>
      <c r="G41" s="74">
        <f>F41/F42</f>
        <v>0</v>
      </c>
      <c r="H41" s="70"/>
      <c r="I41" s="73">
        <v>13800</v>
      </c>
      <c r="J41" s="74">
        <f>I41/I42</f>
        <v>0.0010059429359188109</v>
      </c>
      <c r="K41" s="75">
        <f>((L41-I41)/I41)</f>
        <v>1.4427536231884057</v>
      </c>
      <c r="L41" s="73">
        <v>33710</v>
      </c>
      <c r="M41" s="69">
        <f>L41/15136648</f>
        <v>0.002227045248062847</v>
      </c>
      <c r="N41" s="95"/>
    </row>
    <row r="42" spans="1:14" ht="15.75" customHeight="1">
      <c r="A42" s="60"/>
      <c r="B42" s="61"/>
      <c r="C42" s="78"/>
      <c r="D42" s="79"/>
      <c r="E42" s="80" t="s">
        <v>29</v>
      </c>
      <c r="F42" s="62">
        <f>SUM(F38:F41)</f>
        <v>10768015</v>
      </c>
      <c r="G42" s="58"/>
      <c r="H42" s="59"/>
      <c r="I42" s="33">
        <f>SUM(I38:I41)</f>
        <v>13718472</v>
      </c>
      <c r="J42" s="58"/>
      <c r="K42" s="58"/>
      <c r="L42" s="33">
        <f>SUM(L38:L41)</f>
        <v>15136648</v>
      </c>
      <c r="M42" s="58"/>
      <c r="N42" s="63"/>
    </row>
    <row r="43" spans="1:14" ht="18.75" customHeight="1">
      <c r="A43" s="81"/>
      <c r="B43" s="82"/>
      <c r="C43" s="13"/>
      <c r="D43" s="83"/>
      <c r="E43" s="84" t="s">
        <v>28</v>
      </c>
      <c r="F43" s="85">
        <f>F41+F40+F39+F38+F37</f>
        <v>73078655.35</v>
      </c>
      <c r="G43" s="86"/>
      <c r="H43" s="87"/>
      <c r="I43" s="85">
        <f>I42+I37</f>
        <v>85985764</v>
      </c>
      <c r="J43" s="88"/>
      <c r="K43" s="88"/>
      <c r="L43" s="85">
        <f>L42+L37</f>
        <v>104237157</v>
      </c>
      <c r="M43" s="89"/>
      <c r="N43" s="13"/>
    </row>
    <row r="44" spans="6:11" ht="16.5">
      <c r="F44" s="4"/>
      <c r="G44" s="4"/>
      <c r="H44" s="4"/>
      <c r="I44" s="5"/>
      <c r="J44" s="5"/>
      <c r="K44" s="5"/>
    </row>
    <row r="45" spans="6:11" ht="16.5">
      <c r="F45" s="4"/>
      <c r="G45" s="4"/>
      <c r="H45" s="4"/>
      <c r="I45" s="5"/>
      <c r="J45" s="5"/>
      <c r="K45" s="5"/>
    </row>
    <row r="46" spans="6:11" ht="16.5">
      <c r="F46" s="4"/>
      <c r="G46" s="4"/>
      <c r="H46" s="4"/>
      <c r="I46" s="5"/>
      <c r="J46" s="5"/>
      <c r="K46" s="5"/>
    </row>
    <row r="47" spans="6:11" ht="16.5">
      <c r="F47" s="4"/>
      <c r="G47" s="4"/>
      <c r="H47" s="4"/>
      <c r="I47" s="5"/>
      <c r="J47" s="5"/>
      <c r="K47" s="5"/>
    </row>
    <row r="48" spans="6:11" ht="16.5">
      <c r="F48" s="4"/>
      <c r="G48" s="4"/>
      <c r="H48" s="4"/>
      <c r="I48" s="5"/>
      <c r="J48" s="5"/>
      <c r="K48" s="5"/>
    </row>
    <row r="49" spans="6:11" ht="16.5">
      <c r="F49" s="4"/>
      <c r="G49" s="4"/>
      <c r="H49" s="4"/>
      <c r="I49" s="5"/>
      <c r="J49" s="5"/>
      <c r="K49" s="5"/>
    </row>
    <row r="50" spans="6:11" ht="16.5">
      <c r="F50" s="4"/>
      <c r="G50" s="4"/>
      <c r="H50" s="4"/>
      <c r="I50" s="5"/>
      <c r="J50" s="5"/>
      <c r="K50" s="5"/>
    </row>
    <row r="51" spans="6:11" ht="16.5">
      <c r="F51" s="4"/>
      <c r="G51" s="4"/>
      <c r="H51" s="4"/>
      <c r="I51" s="5"/>
      <c r="J51" s="5"/>
      <c r="K51" s="5"/>
    </row>
    <row r="52" spans="6:11" ht="16.5">
      <c r="F52" s="4"/>
      <c r="G52" s="4"/>
      <c r="H52" s="4"/>
      <c r="I52" s="5"/>
      <c r="J52" s="5"/>
      <c r="K52" s="5"/>
    </row>
    <row r="53" spans="6:11" ht="16.5">
      <c r="F53" s="4"/>
      <c r="G53" s="4"/>
      <c r="H53" s="4"/>
      <c r="I53" s="5"/>
      <c r="J53" s="5"/>
      <c r="K53" s="5"/>
    </row>
    <row r="54" spans="6:11" ht="16.5">
      <c r="F54" s="4"/>
      <c r="G54" s="4"/>
      <c r="H54" s="4"/>
      <c r="I54" s="5"/>
      <c r="J54" s="5"/>
      <c r="K54" s="5"/>
    </row>
    <row r="55" spans="6:11" ht="16.5">
      <c r="F55" s="4"/>
      <c r="G55" s="4"/>
      <c r="H55" s="4"/>
      <c r="I55" s="5"/>
      <c r="J55" s="5"/>
      <c r="K55" s="5"/>
    </row>
    <row r="56" spans="6:11" ht="16.5">
      <c r="F56" s="4"/>
      <c r="G56" s="4"/>
      <c r="H56" s="4"/>
      <c r="I56" s="5"/>
      <c r="J56" s="5"/>
      <c r="K56" s="5"/>
    </row>
    <row r="57" spans="6:11" ht="16.5">
      <c r="F57" s="4"/>
      <c r="G57" s="4"/>
      <c r="H57" s="4"/>
      <c r="I57" s="5"/>
      <c r="J57" s="5"/>
      <c r="K57" s="5"/>
    </row>
    <row r="58" spans="6:11" ht="16.5">
      <c r="F58" s="4"/>
      <c r="G58" s="4"/>
      <c r="H58" s="4"/>
      <c r="I58" s="5"/>
      <c r="J58" s="5"/>
      <c r="K58" s="5"/>
    </row>
    <row r="59" spans="6:11" ht="16.5">
      <c r="F59" s="4"/>
      <c r="G59" s="4"/>
      <c r="H59" s="4"/>
      <c r="I59" s="5"/>
      <c r="J59" s="5"/>
      <c r="K59" s="5"/>
    </row>
    <row r="60" spans="6:11" ht="16.5">
      <c r="F60" s="4"/>
      <c r="G60" s="4"/>
      <c r="H60" s="4"/>
      <c r="I60" s="5"/>
      <c r="J60" s="5"/>
      <c r="K60" s="5"/>
    </row>
    <row r="61" spans="6:11" ht="16.5">
      <c r="F61" s="4"/>
      <c r="G61" s="4"/>
      <c r="H61" s="4"/>
      <c r="I61" s="5"/>
      <c r="J61" s="5"/>
      <c r="K61" s="5"/>
    </row>
    <row r="62" spans="6:11" ht="16.5">
      <c r="F62" s="4"/>
      <c r="G62" s="4"/>
      <c r="H62" s="4"/>
      <c r="I62" s="5"/>
      <c r="J62" s="5"/>
      <c r="K62" s="5"/>
    </row>
    <row r="63" spans="6:11" ht="16.5">
      <c r="F63" s="4"/>
      <c r="G63" s="4"/>
      <c r="H63" s="4"/>
      <c r="I63" s="5"/>
      <c r="J63" s="5"/>
      <c r="K63" s="5"/>
    </row>
    <row r="64" spans="6:11" ht="16.5">
      <c r="F64" s="4"/>
      <c r="G64" s="4"/>
      <c r="H64" s="4"/>
      <c r="I64" s="5"/>
      <c r="J64" s="5"/>
      <c r="K64" s="5"/>
    </row>
    <row r="65" spans="1:14" ht="16.5">
      <c r="A65" s="90">
        <v>14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</row>
    <row r="66" spans="6:11" ht="16.5">
      <c r="F66" s="4"/>
      <c r="G66" s="4"/>
      <c r="H66" s="4"/>
      <c r="I66" s="5"/>
      <c r="J66" s="5"/>
      <c r="K66" s="5"/>
    </row>
    <row r="67" spans="6:11" ht="16.5">
      <c r="F67" s="4"/>
      <c r="G67" s="4"/>
      <c r="H67" s="4"/>
      <c r="I67" s="5"/>
      <c r="J67" s="5"/>
      <c r="K67" s="5"/>
    </row>
    <row r="68" spans="6:11" ht="16.5">
      <c r="F68" s="4"/>
      <c r="G68" s="4"/>
      <c r="H68" s="4"/>
      <c r="I68" s="5"/>
      <c r="J68" s="5"/>
      <c r="K68" s="5"/>
    </row>
    <row r="69" spans="6:11" ht="16.5">
      <c r="F69" s="4"/>
      <c r="G69" s="4"/>
      <c r="H69" s="4"/>
      <c r="I69" s="5"/>
      <c r="J69" s="5"/>
      <c r="K69" s="5"/>
    </row>
    <row r="70" spans="6:11" ht="16.5">
      <c r="F70" s="4"/>
      <c r="G70" s="4"/>
      <c r="H70" s="4"/>
      <c r="I70" s="5"/>
      <c r="J70" s="5"/>
      <c r="K70" s="5"/>
    </row>
    <row r="71" spans="6:11" ht="16.5">
      <c r="F71" s="4"/>
      <c r="G71" s="4"/>
      <c r="H71" s="4"/>
      <c r="I71" s="5"/>
      <c r="J71" s="5"/>
      <c r="K71" s="5"/>
    </row>
    <row r="72" spans="6:11" ht="16.5">
      <c r="F72" s="4"/>
      <c r="G72" s="4"/>
      <c r="H72" s="4"/>
      <c r="I72" s="5"/>
      <c r="J72" s="5"/>
      <c r="K72" s="5"/>
    </row>
    <row r="73" spans="6:11" ht="16.5">
      <c r="F73" s="4"/>
      <c r="G73" s="4"/>
      <c r="H73" s="4"/>
      <c r="I73" s="5"/>
      <c r="J73" s="5"/>
      <c r="K73" s="5"/>
    </row>
    <row r="74" spans="6:11" ht="16.5">
      <c r="F74" s="4"/>
      <c r="G74" s="4"/>
      <c r="H74" s="4"/>
      <c r="I74" s="5"/>
      <c r="J74" s="5"/>
      <c r="K74" s="5"/>
    </row>
    <row r="75" spans="6:11" ht="16.5">
      <c r="F75" s="4"/>
      <c r="G75" s="4"/>
      <c r="H75" s="4"/>
      <c r="I75" s="5"/>
      <c r="J75" s="5"/>
      <c r="K75" s="5"/>
    </row>
    <row r="76" spans="6:11" ht="16.5">
      <c r="F76" s="4"/>
      <c r="G76" s="4"/>
      <c r="H76" s="4"/>
      <c r="I76" s="5"/>
      <c r="J76" s="5"/>
      <c r="K76" s="5"/>
    </row>
    <row r="77" spans="6:11" ht="16.5">
      <c r="F77" s="4"/>
      <c r="G77" s="4"/>
      <c r="H77" s="4"/>
      <c r="I77" s="5"/>
      <c r="J77" s="5"/>
      <c r="K77" s="5"/>
    </row>
    <row r="78" spans="6:11" ht="16.5">
      <c r="F78" s="4"/>
      <c r="G78" s="4"/>
      <c r="H78" s="4"/>
      <c r="I78" s="5"/>
      <c r="J78" s="5"/>
      <c r="K78" s="5"/>
    </row>
    <row r="79" spans="6:11" ht="16.5">
      <c r="F79" s="4"/>
      <c r="G79" s="4"/>
      <c r="H79" s="4"/>
      <c r="I79" s="5"/>
      <c r="J79" s="5"/>
      <c r="K79" s="5"/>
    </row>
    <row r="80" spans="6:11" ht="16.5">
      <c r="F80" s="4"/>
      <c r="G80" s="4"/>
      <c r="H80" s="4"/>
      <c r="I80" s="5"/>
      <c r="J80" s="5"/>
      <c r="K80" s="5"/>
    </row>
    <row r="81" spans="6:11" ht="16.5">
      <c r="F81" s="4"/>
      <c r="G81" s="4"/>
      <c r="H81" s="4"/>
      <c r="I81" s="5"/>
      <c r="J81" s="5"/>
      <c r="K81" s="5"/>
    </row>
    <row r="82" spans="6:11" ht="16.5">
      <c r="F82" s="4"/>
      <c r="G82" s="4"/>
      <c r="H82" s="4"/>
      <c r="I82" s="5"/>
      <c r="J82" s="5"/>
      <c r="K82" s="5"/>
    </row>
    <row r="83" spans="6:11" ht="16.5">
      <c r="F83" s="4"/>
      <c r="G83" s="4"/>
      <c r="H83" s="4"/>
      <c r="I83" s="5"/>
      <c r="J83" s="5"/>
      <c r="K83" s="5"/>
    </row>
    <row r="84" spans="6:11" ht="16.5">
      <c r="F84" s="4"/>
      <c r="G84" s="4"/>
      <c r="H84" s="4"/>
      <c r="I84" s="5"/>
      <c r="J84" s="5"/>
      <c r="K84" s="5"/>
    </row>
    <row r="85" spans="6:11" ht="16.5">
      <c r="F85" s="4"/>
      <c r="G85" s="4"/>
      <c r="H85" s="4"/>
      <c r="I85" s="5"/>
      <c r="J85" s="5"/>
      <c r="K85" s="5"/>
    </row>
    <row r="86" spans="6:11" ht="16.5">
      <c r="F86" s="4"/>
      <c r="G86" s="4"/>
      <c r="H86" s="4"/>
      <c r="I86" s="5"/>
      <c r="J86" s="5"/>
      <c r="K86" s="5"/>
    </row>
    <row r="87" spans="6:11" ht="16.5">
      <c r="F87" s="4"/>
      <c r="G87" s="4"/>
      <c r="H87" s="4"/>
      <c r="I87" s="5"/>
      <c r="J87" s="5"/>
      <c r="K87" s="5"/>
    </row>
    <row r="88" spans="6:11" ht="16.5">
      <c r="F88" s="4"/>
      <c r="G88" s="4"/>
      <c r="H88" s="4"/>
      <c r="I88" s="5"/>
      <c r="J88" s="5"/>
      <c r="K88" s="5"/>
    </row>
    <row r="89" spans="6:11" ht="16.5">
      <c r="F89" s="4"/>
      <c r="G89" s="4"/>
      <c r="H89" s="4"/>
      <c r="I89" s="5"/>
      <c r="J89" s="5"/>
      <c r="K89" s="5"/>
    </row>
    <row r="90" spans="6:11" ht="16.5">
      <c r="F90" s="4"/>
      <c r="G90" s="4"/>
      <c r="H90" s="4"/>
      <c r="I90" s="5"/>
      <c r="J90" s="5"/>
      <c r="K90" s="5"/>
    </row>
    <row r="91" spans="6:11" ht="16.5">
      <c r="F91" s="4"/>
      <c r="G91" s="4"/>
      <c r="H91" s="4"/>
      <c r="I91" s="5"/>
      <c r="J91" s="5"/>
      <c r="K91" s="5"/>
    </row>
    <row r="92" spans="6:11" ht="16.5">
      <c r="F92" s="4"/>
      <c r="G92" s="4"/>
      <c r="H92" s="4"/>
      <c r="I92" s="5"/>
      <c r="J92" s="5"/>
      <c r="K92" s="5"/>
    </row>
    <row r="93" spans="6:11" ht="16.5">
      <c r="F93" s="4"/>
      <c r="G93" s="4"/>
      <c r="H93" s="4"/>
      <c r="I93" s="5"/>
      <c r="J93" s="5"/>
      <c r="K93" s="5"/>
    </row>
    <row r="94" spans="6:11" ht="16.5">
      <c r="F94" s="4"/>
      <c r="G94" s="4"/>
      <c r="H94" s="4"/>
      <c r="I94" s="5"/>
      <c r="J94" s="5"/>
      <c r="K94" s="5"/>
    </row>
    <row r="95" spans="6:11" ht="16.5">
      <c r="F95" s="4"/>
      <c r="G95" s="4"/>
      <c r="H95" s="4"/>
      <c r="I95" s="5"/>
      <c r="J95" s="5"/>
      <c r="K95" s="5"/>
    </row>
    <row r="96" spans="6:11" ht="16.5">
      <c r="F96" s="4"/>
      <c r="G96" s="4"/>
      <c r="H96" s="4"/>
      <c r="I96" s="5"/>
      <c r="J96" s="5"/>
      <c r="K96" s="5"/>
    </row>
    <row r="97" spans="6:11" ht="16.5">
      <c r="F97" s="4"/>
      <c r="G97" s="4"/>
      <c r="H97" s="4"/>
      <c r="I97" s="5"/>
      <c r="J97" s="5"/>
      <c r="K97" s="5"/>
    </row>
    <row r="98" spans="6:11" ht="16.5">
      <c r="F98" s="4"/>
      <c r="G98" s="4"/>
      <c r="H98" s="4"/>
      <c r="I98" s="5"/>
      <c r="J98" s="5"/>
      <c r="K98" s="5"/>
    </row>
    <row r="99" spans="6:11" ht="16.5">
      <c r="F99" s="4"/>
      <c r="G99" s="4"/>
      <c r="H99" s="4"/>
      <c r="I99" s="5"/>
      <c r="J99" s="5"/>
      <c r="K99" s="5"/>
    </row>
    <row r="100" spans="6:11" ht="16.5">
      <c r="F100" s="4"/>
      <c r="G100" s="4"/>
      <c r="H100" s="4"/>
      <c r="I100" s="5"/>
      <c r="J100" s="5"/>
      <c r="K100" s="5"/>
    </row>
    <row r="101" spans="6:11" ht="16.5">
      <c r="F101" s="4"/>
      <c r="G101" s="4"/>
      <c r="H101" s="4"/>
      <c r="I101" s="5"/>
      <c r="J101" s="5"/>
      <c r="K101" s="5"/>
    </row>
    <row r="102" spans="6:11" ht="16.5">
      <c r="F102" s="4"/>
      <c r="G102" s="4"/>
      <c r="H102" s="4"/>
      <c r="I102" s="5"/>
      <c r="J102" s="5"/>
      <c r="K102" s="5"/>
    </row>
    <row r="103" spans="6:11" ht="16.5">
      <c r="F103" s="4"/>
      <c r="G103" s="4"/>
      <c r="H103" s="4"/>
      <c r="I103" s="5"/>
      <c r="J103" s="5"/>
      <c r="K103" s="5"/>
    </row>
    <row r="104" spans="6:11" ht="16.5">
      <c r="F104" s="4"/>
      <c r="G104" s="4"/>
      <c r="H104" s="4"/>
      <c r="I104" s="5"/>
      <c r="J104" s="5"/>
      <c r="K104" s="5"/>
    </row>
    <row r="105" spans="6:11" ht="16.5">
      <c r="F105" s="4"/>
      <c r="G105" s="4"/>
      <c r="H105" s="4"/>
      <c r="I105" s="5"/>
      <c r="J105" s="5"/>
      <c r="K105" s="5"/>
    </row>
    <row r="106" spans="6:11" ht="16.5">
      <c r="F106" s="4"/>
      <c r="G106" s="4"/>
      <c r="H106" s="4"/>
      <c r="I106" s="5"/>
      <c r="J106" s="5"/>
      <c r="K106" s="5"/>
    </row>
    <row r="107" spans="6:11" ht="16.5">
      <c r="F107" s="4"/>
      <c r="G107" s="4"/>
      <c r="H107" s="4"/>
      <c r="I107" s="5"/>
      <c r="J107" s="5"/>
      <c r="K107" s="5"/>
    </row>
    <row r="108" spans="6:11" ht="16.5">
      <c r="F108" s="4"/>
      <c r="G108" s="4"/>
      <c r="H108" s="4"/>
      <c r="I108" s="5"/>
      <c r="J108" s="5"/>
      <c r="K108" s="5"/>
    </row>
    <row r="109" spans="6:11" ht="16.5">
      <c r="F109" s="4"/>
      <c r="G109" s="4"/>
      <c r="H109" s="4"/>
      <c r="I109" s="5"/>
      <c r="J109" s="5"/>
      <c r="K109" s="5"/>
    </row>
    <row r="110" spans="6:11" ht="16.5">
      <c r="F110" s="4"/>
      <c r="G110" s="4"/>
      <c r="H110" s="4"/>
      <c r="I110" s="5"/>
      <c r="J110" s="5"/>
      <c r="K110" s="5"/>
    </row>
    <row r="111" spans="6:11" ht="16.5">
      <c r="F111" s="4"/>
      <c r="G111" s="4"/>
      <c r="H111" s="4"/>
      <c r="I111" s="5"/>
      <c r="J111" s="5"/>
      <c r="K111" s="5"/>
    </row>
    <row r="112" spans="6:11" ht="16.5">
      <c r="F112" s="4"/>
      <c r="G112" s="4"/>
      <c r="H112" s="4"/>
      <c r="I112" s="5"/>
      <c r="J112" s="5"/>
      <c r="K112" s="5"/>
    </row>
    <row r="113" spans="6:11" ht="16.5">
      <c r="F113" s="4"/>
      <c r="G113" s="4"/>
      <c r="H113" s="4"/>
      <c r="I113" s="5"/>
      <c r="J113" s="5"/>
      <c r="K113" s="5"/>
    </row>
    <row r="114" spans="6:11" ht="16.5">
      <c r="F114" s="4"/>
      <c r="G114" s="4"/>
      <c r="H114" s="4"/>
      <c r="I114" s="5"/>
      <c r="J114" s="5"/>
      <c r="K114" s="5"/>
    </row>
    <row r="115" spans="6:11" ht="16.5">
      <c r="F115" s="4"/>
      <c r="G115" s="4"/>
      <c r="H115" s="4"/>
      <c r="I115" s="5"/>
      <c r="J115" s="5"/>
      <c r="K115" s="5"/>
    </row>
    <row r="116" spans="6:11" ht="16.5">
      <c r="F116" s="4"/>
      <c r="G116" s="4"/>
      <c r="H116" s="4"/>
      <c r="I116" s="5"/>
      <c r="J116" s="5"/>
      <c r="K116" s="5"/>
    </row>
    <row r="117" spans="6:11" ht="16.5">
      <c r="F117" s="4"/>
      <c r="G117" s="4"/>
      <c r="H117" s="4"/>
      <c r="I117" s="5"/>
      <c r="J117" s="5"/>
      <c r="K117" s="5"/>
    </row>
    <row r="118" spans="6:11" ht="16.5">
      <c r="F118" s="4"/>
      <c r="G118" s="4"/>
      <c r="H118" s="4"/>
      <c r="I118" s="5"/>
      <c r="J118" s="5"/>
      <c r="K118" s="5"/>
    </row>
    <row r="119" spans="6:11" ht="16.5">
      <c r="F119" s="4"/>
      <c r="G119" s="4"/>
      <c r="H119" s="4"/>
      <c r="I119" s="5"/>
      <c r="J119" s="5"/>
      <c r="K119" s="5"/>
    </row>
    <row r="120" spans="6:11" ht="16.5">
      <c r="F120" s="4"/>
      <c r="G120" s="4"/>
      <c r="H120" s="4"/>
      <c r="I120" s="5"/>
      <c r="J120" s="5"/>
      <c r="K120" s="5"/>
    </row>
    <row r="121" spans="6:11" ht="16.5">
      <c r="F121" s="4"/>
      <c r="G121" s="4"/>
      <c r="H121" s="4"/>
      <c r="I121" s="5"/>
      <c r="J121" s="5"/>
      <c r="K121" s="5"/>
    </row>
    <row r="122" spans="6:11" ht="16.5">
      <c r="F122" s="4"/>
      <c r="G122" s="4"/>
      <c r="H122" s="4"/>
      <c r="I122" s="5"/>
      <c r="J122" s="5"/>
      <c r="K122" s="5"/>
    </row>
    <row r="123" spans="6:11" ht="16.5">
      <c r="F123" s="4"/>
      <c r="G123" s="4"/>
      <c r="H123" s="4"/>
      <c r="I123" s="5"/>
      <c r="J123" s="5"/>
      <c r="K123" s="5"/>
    </row>
    <row r="124" spans="6:11" ht="16.5">
      <c r="F124" s="4"/>
      <c r="G124" s="4"/>
      <c r="H124" s="4"/>
      <c r="I124" s="5"/>
      <c r="J124" s="5"/>
      <c r="K124" s="5"/>
    </row>
    <row r="125" spans="6:11" ht="16.5">
      <c r="F125" s="4"/>
      <c r="G125" s="4"/>
      <c r="H125" s="4"/>
      <c r="I125" s="5"/>
      <c r="J125" s="5"/>
      <c r="K125" s="5"/>
    </row>
    <row r="126" spans="6:11" ht="16.5">
      <c r="F126" s="4"/>
      <c r="G126" s="4"/>
      <c r="H126" s="4"/>
      <c r="I126" s="5"/>
      <c r="J126" s="5"/>
      <c r="K126" s="5"/>
    </row>
    <row r="127" spans="6:11" ht="16.5">
      <c r="F127" s="4"/>
      <c r="G127" s="4"/>
      <c r="H127" s="4"/>
      <c r="I127" s="5"/>
      <c r="J127" s="5"/>
      <c r="K127" s="5"/>
    </row>
    <row r="128" spans="6:11" ht="16.5">
      <c r="F128" s="4"/>
      <c r="G128" s="4"/>
      <c r="H128" s="4"/>
      <c r="I128" s="5"/>
      <c r="J128" s="5"/>
      <c r="K128" s="5"/>
    </row>
    <row r="129" spans="6:11" ht="16.5">
      <c r="F129" s="4"/>
      <c r="G129" s="4"/>
      <c r="H129" s="4"/>
      <c r="I129" s="5"/>
      <c r="J129" s="5"/>
      <c r="K129" s="5"/>
    </row>
    <row r="130" spans="6:11" ht="16.5">
      <c r="F130" s="4"/>
      <c r="G130" s="4"/>
      <c r="H130" s="4"/>
      <c r="I130" s="5"/>
      <c r="J130" s="5"/>
      <c r="K130" s="5"/>
    </row>
    <row r="131" spans="6:11" ht="16.5">
      <c r="F131" s="4"/>
      <c r="G131" s="4"/>
      <c r="H131" s="4"/>
      <c r="I131" s="5"/>
      <c r="J131" s="5"/>
      <c r="K131" s="5"/>
    </row>
    <row r="132" spans="6:11" ht="16.5">
      <c r="F132" s="4"/>
      <c r="G132" s="4"/>
      <c r="H132" s="4"/>
      <c r="I132" s="5"/>
      <c r="J132" s="5"/>
      <c r="K132" s="5"/>
    </row>
    <row r="133" spans="6:11" ht="16.5">
      <c r="F133" s="4"/>
      <c r="G133" s="4"/>
      <c r="H133" s="4"/>
      <c r="I133" s="5"/>
      <c r="J133" s="5"/>
      <c r="K133" s="5"/>
    </row>
    <row r="134" spans="6:11" ht="16.5">
      <c r="F134" s="4"/>
      <c r="G134" s="4"/>
      <c r="H134" s="4"/>
      <c r="I134" s="5"/>
      <c r="J134" s="5"/>
      <c r="K134" s="5"/>
    </row>
    <row r="135" spans="6:11" ht="16.5">
      <c r="F135" s="4"/>
      <c r="G135" s="4"/>
      <c r="H135" s="4"/>
      <c r="I135" s="5"/>
      <c r="J135" s="5"/>
      <c r="K135" s="5"/>
    </row>
    <row r="136" spans="6:11" ht="16.5">
      <c r="F136" s="4"/>
      <c r="G136" s="4"/>
      <c r="H136" s="4"/>
      <c r="I136" s="5"/>
      <c r="J136" s="5"/>
      <c r="K136" s="5"/>
    </row>
    <row r="137" spans="6:11" ht="16.5">
      <c r="F137" s="4"/>
      <c r="G137" s="4"/>
      <c r="H137" s="4"/>
      <c r="I137" s="5"/>
      <c r="J137" s="5"/>
      <c r="K137" s="5"/>
    </row>
    <row r="138" spans="6:11" ht="16.5">
      <c r="F138" s="4"/>
      <c r="G138" s="4"/>
      <c r="H138" s="4"/>
      <c r="I138" s="5"/>
      <c r="J138" s="5"/>
      <c r="K138" s="5"/>
    </row>
    <row r="139" spans="6:11" ht="16.5">
      <c r="F139" s="4"/>
      <c r="G139" s="4"/>
      <c r="H139" s="4"/>
      <c r="I139" s="5"/>
      <c r="J139" s="5"/>
      <c r="K139" s="5"/>
    </row>
    <row r="140" spans="6:11" ht="16.5">
      <c r="F140" s="4"/>
      <c r="G140" s="4"/>
      <c r="H140" s="4"/>
      <c r="I140" s="5"/>
      <c r="J140" s="5"/>
      <c r="K140" s="5"/>
    </row>
    <row r="141" spans="6:11" ht="16.5">
      <c r="F141" s="4"/>
      <c r="G141" s="4"/>
      <c r="H141" s="4"/>
      <c r="I141" s="5"/>
      <c r="J141" s="5"/>
      <c r="K141" s="5"/>
    </row>
    <row r="142" spans="6:11" ht="16.5">
      <c r="F142" s="4"/>
      <c r="G142" s="4"/>
      <c r="H142" s="4"/>
      <c r="I142" s="5"/>
      <c r="J142" s="5"/>
      <c r="K142" s="5"/>
    </row>
    <row r="143" spans="6:11" ht="16.5">
      <c r="F143" s="4"/>
      <c r="G143" s="4"/>
      <c r="H143" s="4"/>
      <c r="I143" s="5"/>
      <c r="J143" s="5"/>
      <c r="K143" s="5"/>
    </row>
    <row r="144" spans="6:11" ht="16.5">
      <c r="F144" s="4"/>
      <c r="G144" s="4"/>
      <c r="H144" s="4"/>
      <c r="I144" s="5"/>
      <c r="J144" s="5"/>
      <c r="K144" s="5"/>
    </row>
    <row r="145" spans="6:11" ht="16.5">
      <c r="F145" s="4"/>
      <c r="G145" s="4"/>
      <c r="H145" s="4"/>
      <c r="I145" s="5"/>
      <c r="J145" s="5"/>
      <c r="K145" s="5"/>
    </row>
    <row r="146" spans="6:11" ht="16.5">
      <c r="F146" s="4"/>
      <c r="G146" s="4"/>
      <c r="H146" s="4"/>
      <c r="I146" s="5"/>
      <c r="J146" s="5"/>
      <c r="K146" s="5"/>
    </row>
    <row r="147" spans="6:11" ht="16.5">
      <c r="F147" s="4"/>
      <c r="G147" s="4"/>
      <c r="H147" s="4"/>
      <c r="I147" s="5"/>
      <c r="J147" s="5"/>
      <c r="K147" s="5"/>
    </row>
    <row r="148" spans="6:11" ht="16.5">
      <c r="F148" s="4"/>
      <c r="G148" s="4"/>
      <c r="H148" s="4"/>
      <c r="I148" s="5"/>
      <c r="J148" s="5"/>
      <c r="K148" s="5"/>
    </row>
    <row r="149" spans="6:11" ht="16.5">
      <c r="F149" s="4"/>
      <c r="G149" s="4"/>
      <c r="H149" s="4"/>
      <c r="I149" s="5"/>
      <c r="J149" s="5"/>
      <c r="K149" s="5"/>
    </row>
    <row r="150" spans="6:11" ht="16.5">
      <c r="F150" s="4"/>
      <c r="G150" s="4"/>
      <c r="H150" s="4"/>
      <c r="I150" s="5"/>
      <c r="J150" s="5"/>
      <c r="K150" s="5"/>
    </row>
    <row r="151" spans="6:11" ht="16.5">
      <c r="F151" s="4"/>
      <c r="G151" s="4"/>
      <c r="H151" s="4"/>
      <c r="I151" s="5"/>
      <c r="J151" s="5"/>
      <c r="K151" s="5"/>
    </row>
    <row r="152" spans="6:11" ht="16.5">
      <c r="F152" s="4"/>
      <c r="G152" s="4"/>
      <c r="H152" s="4"/>
      <c r="I152" s="5"/>
      <c r="J152" s="5"/>
      <c r="K152" s="5"/>
    </row>
    <row r="153" spans="6:11" ht="16.5">
      <c r="F153" s="4"/>
      <c r="G153" s="4"/>
      <c r="H153" s="4"/>
      <c r="I153" s="5"/>
      <c r="J153" s="5"/>
      <c r="K153" s="5"/>
    </row>
    <row r="154" spans="6:11" ht="16.5">
      <c r="F154" s="4"/>
      <c r="G154" s="4"/>
      <c r="H154" s="4"/>
      <c r="I154" s="5"/>
      <c r="J154" s="5"/>
      <c r="K154" s="5"/>
    </row>
    <row r="155" spans="6:11" ht="16.5">
      <c r="F155" s="4"/>
      <c r="G155" s="4"/>
      <c r="H155" s="4"/>
      <c r="I155" s="5"/>
      <c r="J155" s="5"/>
      <c r="K155" s="5"/>
    </row>
    <row r="156" spans="6:11" ht="16.5">
      <c r="F156" s="4"/>
      <c r="G156" s="4"/>
      <c r="H156" s="4"/>
      <c r="I156" s="5"/>
      <c r="J156" s="5"/>
      <c r="K156" s="5"/>
    </row>
    <row r="157" spans="6:11" ht="16.5">
      <c r="F157" s="4"/>
      <c r="G157" s="4"/>
      <c r="H157" s="4"/>
      <c r="I157" s="5"/>
      <c r="J157" s="5"/>
      <c r="K157" s="5"/>
    </row>
    <row r="158" spans="6:11" ht="16.5">
      <c r="F158" s="4"/>
      <c r="G158" s="4"/>
      <c r="H158" s="4"/>
      <c r="I158" s="5"/>
      <c r="J158" s="5"/>
      <c r="K158" s="5"/>
    </row>
    <row r="159" spans="6:11" ht="16.5">
      <c r="F159" s="4"/>
      <c r="G159" s="4"/>
      <c r="H159" s="4"/>
      <c r="I159" s="5"/>
      <c r="J159" s="5"/>
      <c r="K159" s="5"/>
    </row>
    <row r="160" spans="6:11" ht="16.5">
      <c r="F160" s="4"/>
      <c r="G160" s="4"/>
      <c r="H160" s="4"/>
      <c r="I160" s="5"/>
      <c r="J160" s="5"/>
      <c r="K160" s="5"/>
    </row>
    <row r="161" spans="6:11" ht="16.5">
      <c r="F161" s="4"/>
      <c r="G161" s="4"/>
      <c r="H161" s="4"/>
      <c r="I161" s="5"/>
      <c r="J161" s="5"/>
      <c r="K161" s="5"/>
    </row>
    <row r="162" spans="6:11" ht="16.5">
      <c r="F162" s="4"/>
      <c r="G162" s="4"/>
      <c r="H162" s="4"/>
      <c r="I162" s="5"/>
      <c r="J162" s="5"/>
      <c r="K162" s="5"/>
    </row>
    <row r="163" spans="6:11" ht="16.5">
      <c r="F163" s="4"/>
      <c r="G163" s="4"/>
      <c r="H163" s="4"/>
      <c r="I163" s="5"/>
      <c r="J163" s="5"/>
      <c r="K163" s="5"/>
    </row>
    <row r="164" spans="6:11" ht="16.5">
      <c r="F164" s="4"/>
      <c r="G164" s="4"/>
      <c r="H164" s="4"/>
      <c r="I164" s="5"/>
      <c r="J164" s="5"/>
      <c r="K164" s="5"/>
    </row>
    <row r="165" spans="6:11" ht="16.5">
      <c r="F165" s="4"/>
      <c r="G165" s="4"/>
      <c r="H165" s="4"/>
      <c r="I165" s="5"/>
      <c r="J165" s="5"/>
      <c r="K165" s="5"/>
    </row>
    <row r="166" spans="6:11" ht="16.5">
      <c r="F166" s="4"/>
      <c r="G166" s="4"/>
      <c r="H166" s="4"/>
      <c r="I166" s="5"/>
      <c r="J166" s="5"/>
      <c r="K166" s="5"/>
    </row>
    <row r="167" spans="6:11" ht="16.5">
      <c r="F167" s="4"/>
      <c r="G167" s="4"/>
      <c r="H167" s="4"/>
      <c r="I167" s="5"/>
      <c r="J167" s="5"/>
      <c r="K167" s="5"/>
    </row>
    <row r="168" spans="6:11" ht="16.5">
      <c r="F168" s="4"/>
      <c r="G168" s="4"/>
      <c r="H168" s="4"/>
      <c r="I168" s="5"/>
      <c r="J168" s="5"/>
      <c r="K168" s="5"/>
    </row>
    <row r="169" spans="6:11" ht="16.5">
      <c r="F169" s="4"/>
      <c r="G169" s="4"/>
      <c r="H169" s="4"/>
      <c r="I169" s="5"/>
      <c r="J169" s="5"/>
      <c r="K169" s="5"/>
    </row>
    <row r="170" spans="6:11" ht="16.5">
      <c r="F170" s="4"/>
      <c r="G170" s="4"/>
      <c r="H170" s="4"/>
      <c r="I170" s="5"/>
      <c r="J170" s="5"/>
      <c r="K170" s="5"/>
    </row>
    <row r="171" spans="6:11" ht="16.5">
      <c r="F171" s="4"/>
      <c r="G171" s="4"/>
      <c r="H171" s="4"/>
      <c r="I171" s="5"/>
      <c r="J171" s="5"/>
      <c r="K171" s="5"/>
    </row>
    <row r="172" spans="6:11" ht="16.5">
      <c r="F172" s="4"/>
      <c r="G172" s="4"/>
      <c r="H172" s="4"/>
      <c r="I172" s="5"/>
      <c r="J172" s="5"/>
      <c r="K172" s="5"/>
    </row>
    <row r="173" spans="6:11" ht="16.5">
      <c r="F173" s="4"/>
      <c r="G173" s="4"/>
      <c r="H173" s="4"/>
      <c r="I173" s="5"/>
      <c r="J173" s="5"/>
      <c r="K173" s="5"/>
    </row>
    <row r="174" spans="6:11" ht="16.5">
      <c r="F174" s="4"/>
      <c r="G174" s="4"/>
      <c r="H174" s="4"/>
      <c r="I174" s="5"/>
      <c r="J174" s="5"/>
      <c r="K174" s="5"/>
    </row>
    <row r="175" spans="6:11" ht="16.5">
      <c r="F175" s="4"/>
      <c r="G175" s="4"/>
      <c r="H175" s="4"/>
      <c r="I175" s="5"/>
      <c r="J175" s="5"/>
      <c r="K175" s="5"/>
    </row>
    <row r="176" spans="6:11" ht="16.5">
      <c r="F176" s="4"/>
      <c r="G176" s="4"/>
      <c r="H176" s="4"/>
      <c r="I176" s="5"/>
      <c r="J176" s="5"/>
      <c r="K176" s="5"/>
    </row>
    <row r="177" spans="6:11" ht="16.5">
      <c r="F177" s="4"/>
      <c r="G177" s="4"/>
      <c r="H177" s="4"/>
      <c r="I177" s="5"/>
      <c r="J177" s="5"/>
      <c r="K177" s="5"/>
    </row>
    <row r="178" spans="6:11" ht="16.5">
      <c r="F178" s="4"/>
      <c r="G178" s="4"/>
      <c r="H178" s="4"/>
      <c r="I178" s="5"/>
      <c r="J178" s="5"/>
      <c r="K178" s="5"/>
    </row>
    <row r="179" spans="6:11" ht="16.5">
      <c r="F179" s="4"/>
      <c r="G179" s="4"/>
      <c r="H179" s="4"/>
      <c r="I179" s="5"/>
      <c r="J179" s="5"/>
      <c r="K179" s="5"/>
    </row>
    <row r="180" spans="6:11" ht="16.5">
      <c r="F180" s="4"/>
      <c r="G180" s="4"/>
      <c r="H180" s="4"/>
      <c r="I180" s="5"/>
      <c r="J180" s="5"/>
      <c r="K180" s="5"/>
    </row>
    <row r="181" spans="6:11" ht="16.5">
      <c r="F181" s="4"/>
      <c r="G181" s="4"/>
      <c r="H181" s="4"/>
      <c r="I181" s="5"/>
      <c r="J181" s="5"/>
      <c r="K181" s="5"/>
    </row>
    <row r="182" spans="6:11" ht="16.5">
      <c r="F182" s="4"/>
      <c r="G182" s="4"/>
      <c r="H182" s="4"/>
      <c r="I182" s="5"/>
      <c r="J182" s="5"/>
      <c r="K182" s="5"/>
    </row>
    <row r="183" spans="6:11" ht="16.5">
      <c r="F183" s="4"/>
      <c r="G183" s="4"/>
      <c r="H183" s="4"/>
      <c r="I183" s="5"/>
      <c r="J183" s="5"/>
      <c r="K183" s="5"/>
    </row>
    <row r="184" spans="6:11" ht="16.5">
      <c r="F184" s="4"/>
      <c r="G184" s="4"/>
      <c r="H184" s="4"/>
      <c r="I184" s="5"/>
      <c r="J184" s="5"/>
      <c r="K184" s="5"/>
    </row>
    <row r="185" spans="6:11" ht="16.5">
      <c r="F185" s="4"/>
      <c r="G185" s="4"/>
      <c r="H185" s="4"/>
      <c r="I185" s="5"/>
      <c r="J185" s="5"/>
      <c r="K185" s="5"/>
    </row>
    <row r="186" spans="6:11" ht="16.5">
      <c r="F186" s="4"/>
      <c r="G186" s="4"/>
      <c r="H186" s="4"/>
      <c r="I186" s="5"/>
      <c r="J186" s="5"/>
      <c r="K186" s="5"/>
    </row>
    <row r="187" spans="6:11" ht="16.5">
      <c r="F187" s="4"/>
      <c r="G187" s="4"/>
      <c r="H187" s="4"/>
      <c r="I187" s="5"/>
      <c r="J187" s="5"/>
      <c r="K187" s="5"/>
    </row>
    <row r="188" spans="6:11" ht="16.5">
      <c r="F188" s="4"/>
      <c r="G188" s="4"/>
      <c r="H188" s="4"/>
      <c r="I188" s="5"/>
      <c r="J188" s="5"/>
      <c r="K188" s="5"/>
    </row>
    <row r="189" spans="6:11" ht="16.5">
      <c r="F189" s="4"/>
      <c r="G189" s="4"/>
      <c r="H189" s="4"/>
      <c r="I189" s="5"/>
      <c r="J189" s="5"/>
      <c r="K189" s="5"/>
    </row>
    <row r="190" spans="6:11" ht="16.5">
      <c r="F190" s="4"/>
      <c r="G190" s="4"/>
      <c r="H190" s="4"/>
      <c r="I190" s="5"/>
      <c r="J190" s="5"/>
      <c r="K190" s="5"/>
    </row>
    <row r="191" spans="6:11" ht="16.5">
      <c r="F191" s="4"/>
      <c r="G191" s="4"/>
      <c r="H191" s="4"/>
      <c r="I191" s="5"/>
      <c r="J191" s="5"/>
      <c r="K191" s="5"/>
    </row>
    <row r="192" spans="6:11" ht="16.5">
      <c r="F192" s="4"/>
      <c r="G192" s="4"/>
      <c r="H192" s="4"/>
      <c r="I192" s="5"/>
      <c r="J192" s="5"/>
      <c r="K192" s="5"/>
    </row>
    <row r="193" spans="6:11" ht="16.5">
      <c r="F193" s="4"/>
      <c r="G193" s="4"/>
      <c r="H193" s="4"/>
      <c r="I193" s="5"/>
      <c r="J193" s="5"/>
      <c r="K193" s="5"/>
    </row>
    <row r="194" spans="6:11" ht="16.5">
      <c r="F194" s="4"/>
      <c r="G194" s="4"/>
      <c r="H194" s="4"/>
      <c r="I194" s="5"/>
      <c r="J194" s="5"/>
      <c r="K194" s="5"/>
    </row>
    <row r="195" spans="6:11" ht="16.5">
      <c r="F195" s="4"/>
      <c r="G195" s="4"/>
      <c r="H195" s="4"/>
      <c r="I195" s="5"/>
      <c r="J195" s="5"/>
      <c r="K195" s="5"/>
    </row>
    <row r="196" spans="6:11" ht="16.5">
      <c r="F196" s="4"/>
      <c r="G196" s="4"/>
      <c r="H196" s="4"/>
      <c r="I196" s="5"/>
      <c r="J196" s="5"/>
      <c r="K196" s="5"/>
    </row>
    <row r="197" spans="6:11" ht="16.5">
      <c r="F197" s="4"/>
      <c r="G197" s="4"/>
      <c r="H197" s="4"/>
      <c r="I197" s="5"/>
      <c r="J197" s="5"/>
      <c r="K197" s="5"/>
    </row>
    <row r="198" spans="6:11" ht="16.5">
      <c r="F198" s="4"/>
      <c r="G198" s="4"/>
      <c r="H198" s="4"/>
      <c r="I198" s="5"/>
      <c r="J198" s="5"/>
      <c r="K198" s="5"/>
    </row>
    <row r="199" spans="6:11" ht="16.5">
      <c r="F199" s="4"/>
      <c r="G199" s="4"/>
      <c r="H199" s="4"/>
      <c r="I199" s="5"/>
      <c r="J199" s="5"/>
      <c r="K199" s="5"/>
    </row>
    <row r="200" spans="6:11" ht="16.5">
      <c r="F200" s="4"/>
      <c r="G200" s="4"/>
      <c r="H200" s="4"/>
      <c r="I200" s="5"/>
      <c r="J200" s="5"/>
      <c r="K200" s="5"/>
    </row>
    <row r="201" spans="6:11" ht="16.5">
      <c r="F201" s="4"/>
      <c r="G201" s="4"/>
      <c r="H201" s="4"/>
      <c r="I201" s="5"/>
      <c r="J201" s="5"/>
      <c r="K201" s="5"/>
    </row>
    <row r="202" spans="6:11" ht="16.5">
      <c r="F202" s="4"/>
      <c r="G202" s="4"/>
      <c r="H202" s="4"/>
      <c r="I202" s="5"/>
      <c r="J202" s="5"/>
      <c r="K202" s="5"/>
    </row>
    <row r="203" spans="6:11" ht="16.5">
      <c r="F203" s="4"/>
      <c r="G203" s="4"/>
      <c r="H203" s="4"/>
      <c r="I203" s="5"/>
      <c r="J203" s="5"/>
      <c r="K203" s="5"/>
    </row>
    <row r="204" spans="6:11" ht="16.5">
      <c r="F204" s="4"/>
      <c r="G204" s="4"/>
      <c r="H204" s="4"/>
      <c r="I204" s="5"/>
      <c r="J204" s="5"/>
      <c r="K204" s="5"/>
    </row>
    <row r="205" spans="6:11" ht="16.5">
      <c r="F205" s="4"/>
      <c r="G205" s="4"/>
      <c r="H205" s="4"/>
      <c r="I205" s="5"/>
      <c r="J205" s="5"/>
      <c r="K205" s="5"/>
    </row>
    <row r="206" spans="6:11" ht="16.5">
      <c r="F206" s="4"/>
      <c r="G206" s="4"/>
      <c r="H206" s="4"/>
      <c r="I206" s="5"/>
      <c r="J206" s="5"/>
      <c r="K206" s="5"/>
    </row>
    <row r="207" spans="6:11" ht="16.5">
      <c r="F207" s="4"/>
      <c r="G207" s="4"/>
      <c r="H207" s="4"/>
      <c r="I207" s="5"/>
      <c r="J207" s="5"/>
      <c r="K207" s="5"/>
    </row>
    <row r="208" spans="6:11" ht="16.5">
      <c r="F208" s="4"/>
      <c r="G208" s="4"/>
      <c r="H208" s="4"/>
      <c r="I208" s="5"/>
      <c r="J208" s="5"/>
      <c r="K208" s="5"/>
    </row>
    <row r="209" spans="6:11" ht="16.5">
      <c r="F209" s="4"/>
      <c r="G209" s="4"/>
      <c r="H209" s="4"/>
      <c r="I209" s="5"/>
      <c r="J209" s="5"/>
      <c r="K209" s="5"/>
    </row>
    <row r="210" spans="6:11" ht="16.5">
      <c r="F210" s="4"/>
      <c r="G210" s="4"/>
      <c r="H210" s="4"/>
      <c r="I210" s="5"/>
      <c r="J210" s="5"/>
      <c r="K210" s="5"/>
    </row>
    <row r="211" spans="6:11" ht="16.5">
      <c r="F211" s="4"/>
      <c r="G211" s="4"/>
      <c r="H211" s="4"/>
      <c r="I211" s="5"/>
      <c r="J211" s="5"/>
      <c r="K211" s="5"/>
    </row>
    <row r="212" spans="6:11" ht="16.5">
      <c r="F212" s="4"/>
      <c r="G212" s="4"/>
      <c r="H212" s="4"/>
      <c r="I212" s="5"/>
      <c r="J212" s="5"/>
      <c r="K212" s="5"/>
    </row>
    <row r="213" spans="6:11" ht="16.5">
      <c r="F213" s="4"/>
      <c r="G213" s="4"/>
      <c r="H213" s="4"/>
      <c r="I213" s="5"/>
      <c r="J213" s="5"/>
      <c r="K213" s="5"/>
    </row>
    <row r="214" spans="6:11" ht="16.5">
      <c r="F214" s="4"/>
      <c r="G214" s="4"/>
      <c r="H214" s="4"/>
      <c r="I214" s="5"/>
      <c r="J214" s="5"/>
      <c r="K214" s="5"/>
    </row>
    <row r="215" spans="6:11" ht="16.5">
      <c r="F215" s="4"/>
      <c r="G215" s="4"/>
      <c r="H215" s="4"/>
      <c r="I215" s="5"/>
      <c r="J215" s="5"/>
      <c r="K215" s="5"/>
    </row>
    <row r="216" spans="6:11" ht="16.5">
      <c r="F216" s="4"/>
      <c r="G216" s="4"/>
      <c r="H216" s="4"/>
      <c r="I216" s="5"/>
      <c r="J216" s="5"/>
      <c r="K216" s="5"/>
    </row>
    <row r="217" spans="6:11" ht="16.5">
      <c r="F217" s="4"/>
      <c r="G217" s="4"/>
      <c r="H217" s="4"/>
      <c r="I217" s="5"/>
      <c r="J217" s="5"/>
      <c r="K217" s="5"/>
    </row>
    <row r="218" spans="6:11" ht="16.5">
      <c r="F218" s="4"/>
      <c r="G218" s="4"/>
      <c r="H218" s="4"/>
      <c r="I218" s="5"/>
      <c r="J218" s="5"/>
      <c r="K218" s="5"/>
    </row>
    <row r="219" spans="6:11" ht="16.5">
      <c r="F219" s="4"/>
      <c r="G219" s="4"/>
      <c r="H219" s="4"/>
      <c r="I219" s="5"/>
      <c r="J219" s="5"/>
      <c r="K219" s="5"/>
    </row>
    <row r="220" spans="6:11" ht="16.5">
      <c r="F220" s="4"/>
      <c r="G220" s="4"/>
      <c r="H220" s="4"/>
      <c r="I220" s="5"/>
      <c r="J220" s="5"/>
      <c r="K220" s="5"/>
    </row>
    <row r="221" spans="6:11" ht="16.5">
      <c r="F221" s="4"/>
      <c r="G221" s="4"/>
      <c r="H221" s="4"/>
      <c r="I221" s="5"/>
      <c r="J221" s="5"/>
      <c r="K221" s="5"/>
    </row>
    <row r="222" spans="6:11" ht="16.5">
      <c r="F222" s="4"/>
      <c r="G222" s="4"/>
      <c r="H222" s="4"/>
      <c r="I222" s="5"/>
      <c r="J222" s="5"/>
      <c r="K222" s="5"/>
    </row>
    <row r="223" spans="6:11" ht="16.5">
      <c r="F223" s="4"/>
      <c r="G223" s="4"/>
      <c r="H223" s="4"/>
      <c r="I223" s="5"/>
      <c r="J223" s="5"/>
      <c r="K223" s="5"/>
    </row>
  </sheetData>
  <mergeCells count="8">
    <mergeCell ref="A65:N65"/>
    <mergeCell ref="A4:N5"/>
    <mergeCell ref="A1:N3"/>
    <mergeCell ref="C37:E37"/>
    <mergeCell ref="N38:N41"/>
    <mergeCell ref="N29:N36"/>
    <mergeCell ref="N7:N16"/>
    <mergeCell ref="N18:N27"/>
  </mergeCells>
  <printOptions/>
  <pageMargins left="0.7480314960629921" right="0.7480314960629921" top="0.5511811023622047" bottom="0.5511811023622047" header="0.11811023622047245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KAVÇIN</dc:creator>
  <cp:keywords/>
  <dc:description/>
  <cp:lastModifiedBy>ESCORT</cp:lastModifiedBy>
  <cp:lastPrinted>2008-07-23T12:57:09Z</cp:lastPrinted>
  <dcterms:created xsi:type="dcterms:W3CDTF">1996-10-14T23:33:28Z</dcterms:created>
  <dcterms:modified xsi:type="dcterms:W3CDTF">2008-07-23T12:58:29Z</dcterms:modified>
  <cp:category/>
  <cp:version/>
  <cp:contentType/>
  <cp:contentStatus/>
</cp:coreProperties>
</file>